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0" windowWidth="20730" windowHeight="11760" tabRatio="598" activeTab="0"/>
  </bookViews>
  <sheets>
    <sheet name="Tartu linna AK 2011 täitmine" sheetId="1" r:id="rId1"/>
    <sheet name="Arengutaseme näitajad 2007-2011" sheetId="2" r:id="rId2"/>
  </sheets>
  <definedNames/>
  <calcPr fullCalcOnLoad="1"/>
</workbook>
</file>

<file path=xl/sharedStrings.xml><?xml version="1.0" encoding="utf-8"?>
<sst xmlns="http://schemas.openxmlformats.org/spreadsheetml/2006/main" count="1311" uniqueCount="979">
  <si>
    <t>2011. aastal vahetus Tartu linna avalike liinide teenindaja. 2010. aastal toimunud riigihanke „Tartu linna avaliku bussiliiniveo teostamine perioodil 01.01.2011 – 30.06.2017“ tulemusel sõlmiti leping Tartu linnaliinide teenindamiseks AS-iga SEBE. Lisaks avalikule liiniveole veeti reisijaid Tartus ka kahel kommertsliinil: Kesklinn–Lõunakeskus ja Kesklinn–Prisma, mida opereerisid OÜ Automen ja AS Hansabuss. Infokeskuses hakati müüma bussitranspordi ID-pileteid.  Aasta jooksul müüdi ligi 1700 piletit. 
Ettevõtjatele suunatud tasulisi kursusi, infopäevi ja pärastlõunaseminare korraldati 2011. aastal 25, kus osales 1041 ettevõtjat. 
Korraldati neli laata: Kevadlaat 7. mail,  Hansapäevad 22.-24. juulil, Maarjalaat 10. septembril ning Jõululaat 17. detsembril. Laatadel osales 1524 kauplejat ning hinnanguliselt oli külastajaid üle 130 000 inimese. 
Jätkati tegevustega tervise- ja heaolutööstuse valdkonnas, leidmaks võimalusi, et tugevdada koostööd ettevõtete, ülikoolide, haiglate ning hooldekodude vahel.</t>
  </si>
  <si>
    <r>
      <t xml:space="preserve">Tartus on esindatud mittetulundusühingud Naabrusvalve Keskus ja Eesti Naabrivalve, mille eesmärgiks on </t>
    </r>
    <r>
      <rPr>
        <sz val="9"/>
        <color indexed="8"/>
        <rFont val="Arial"/>
        <family val="2"/>
      </rPr>
      <t xml:space="preserve">tõsta elanike turvalisust kodudes ja nende lähemas ümbruskonnas elanike endi aktiivse tegutsemise tulemusel. </t>
    </r>
    <r>
      <rPr>
        <sz val="9"/>
        <rFont val="Arial"/>
        <family val="2"/>
      </rPr>
      <t xml:space="preserve">Naabrusvalve tugirühmade arv 2011. aasta lõpu seisuga oli 371, mis hõlmas enda alla naabrusvalvega hõlmatud majades 33 070 inimest. Koostöös politsei ja turvafirmadega on valvsad naabrid aidanud ennetada ja ära hoida sadu õigusvastaseid ründeid ning tabada õiguserikkujaid. Seitsmendat aastat tegutseb Tartus innovaatiline </t>
    </r>
    <r>
      <rPr>
        <i/>
        <sz val="9"/>
        <rFont val="Arial"/>
        <family val="2"/>
      </rPr>
      <t>m-naabrusvalve</t>
    </r>
    <r>
      <rPr>
        <sz val="9"/>
        <rFont val="Arial"/>
        <family val="2"/>
      </rPr>
      <t xml:space="preserve">, mille kaudu politsei juhtimiskeskus teavitab valvsaid naabreid, turvafirmasid ja muid sihtrühmi operatiivset sekkumist vajavatest asjaoludest. </t>
    </r>
    <r>
      <rPr>
        <sz val="9"/>
        <color indexed="8"/>
        <rFont val="Arial"/>
        <family val="2"/>
      </rPr>
      <t xml:space="preserve">Tartu linnakeskkonda teeb turvalisemaks ka politsei poolt jälgitavad turvakaamerad, mida 2011. aastal oli kokku 13. </t>
    </r>
  </si>
  <si>
    <t xml:space="preserve">Koostöös SA-ga Tartu Vaimse Tervise Hooldekeskus rakendati Euroopa Sotsiaalfondi projekti: "PETHA - Psüühilise erivajadusega inimeste töövõime hindamise ja arendamise kontseptsiooni väljatöötamine ja arendamine Lõuna-Eestis". 2011.aastal osales projektis 71 inimest, kes olid jaotatud neljaks grupiks. Projekti raames pakutud meetmete abil asus tööle 21 osalejat, 8 osalejat asusid õppima. 2011.aasta lõpus viidi läbi konverents, mille käigus tutvustati projekti raames väljatöötatud töövõime hindamise ja arendamise metoodikat laiemale üldsusele. Koostöös Eesti Puuetega Inimeste Koja ja Tartu Puuetega Inimeste Kojaga arendati projekti "Fundacion Once" kogemuste põhjal hoolekandeteenuseid. Avaliku teenistuse arendamiseks loodud stažeerimisprogrammi alusel toimus projekti raames õppereis Hispaania suurima sotsiaalprogramme haldava fondi juurde. Projektis osales linnavalitsusest ja partnerorganisatsioonidest 15 inimest. </t>
  </si>
  <si>
    <t xml:space="preserve">Toimus aktiivne meediaga suhtlemine, pressiteadete, arvamusartiklite ning vastukajade kirjutamine, et teavitada elanikke võimalikult kiiresti ja informatiivselt olulisest teabest. Ühes kuus kirjutas teabeteenistus keskmiselt 50 pressiteadet. Linnavalitsuse otsuste tegemisse kaasati ka linlasi küsides nende arvamust erinevate teemade kohta: Tartu aasta teo valimine, aukodanike valimine, küsitlus Tartu turu kohta, arvamuse avaldamine bussiliinide ja -graafikute kohta, parimate lumekoristajate kiitmine jmt. Linlaste parema teavitamise nimel loodi „Tartu ehitab“ meililist, kuhu saadetakse Tartu Linnavalitsuse teateid planeerimise ja ehituse kohta. Uuendati Tartu heakorratelefoni 1789 ning infokeskuse "Ametnik vastab" ühist andmebaasi, mis parandab linlastelt saadava info töötlemist, tagasiside andmist ja statistika tegemist. Anti välja linnaelanike jaoks olulisi ja informatiivseid trükiseid. </t>
  </si>
  <si>
    <t>Tartu on mitme rahvusvahelise organisatsiooni liige: ICLEI, UBC, BTC, Põhjamaade Sõpruslinnade Ühendus, Kaasaegne Hansaliit. Tartul on 16 ametlikku sõpruslinna ja kolm partnerlinna, lisaks veel aktiivseid projektipõhiseid partnereid. Tartu võõrustas 23.-29. mail 2011 Põhjamaade Sõpruslinnade Kokkutulekut "Nordic Festival Tartu 2011", mille peateemaks oli kohaliku omavalitsuse poolt pakutavate teenuste moderniseerimine.</t>
  </si>
  <si>
    <t xml:space="preserve">Alates 2007. aastast toetab Tartu linn lapsehoiuteenust. Lapsehoiuteenus on lapsevanema töötamist, õppimist või toimetulekut toetav teenus, mille vältel tagab lapse hooldamise, arendamise ja turvalisuse lapsehoiuteenuse osutaja. 2011. aastal toetati 68 teenuse pakkujat, kes omasid kehtivat tegevusluba. 2010. aastal oli 52 teenuse pakkujat ehk lapsehoiuteenuse osutajate arv kasvas 16 võrra. Teenuse pakkujad jagunesid järgnevalt: 16 mittetulundusühingut, 19 füüsilisest isikust ettevõtjat, 31 osaühingut, 1 vallavalitsus ning 1 kogudus. 2011. aastal oli lapsehoiuteenusel osalenud laste arv 973, keskmiselt rahastati aastas 410 last (2010. aastal vastavalt 630 ja 268), seega kasvas lastehoiuteenust saanud laste arv 142 lapse võrra. </t>
  </si>
  <si>
    <t xml:space="preserve">Tartu Kutsehariduskeskuses õppis jaanuarikuu 2011. a seisuga kokku 3122 õpilast, sh 2792 riigieelarvelisel kohal. Sügisel (seisuga 15. september 2011) oli Tartu Kutsehariduskeskuse õpilaste nimekirjas 3584 õppurit, sh riigieelarvelisel kohal 3515 õpilast ning 69 õpilast tasulises õppes, mis on kõigi aegade suurim õpilaste arv Tartu Kutsehariduskeskuses. </t>
  </si>
  <si>
    <t>Sotsiaalhoolekande peamisteks tegevussuundadeks 2011. aastal oli arendada ennetustööd, avahooldust, institutsionaalset hoolekannnet ja kliendisõbralikkust, luua võrdseid võimalusi puudega inimestele, parandada teenuste kättesaadavust ja tegeleda arendustegevusega. Eelnimetatud ülesannete elluviimisega tegelesid sotsiaalabi osakond, osakonna haldusalas tegutsevad viis hoolekandeasutust (Tartu Hooldekodu, Tartu Laste Turvakodu, Päevakeskus Kalda, Päevakeskus Tähtvere ja Varjupaik) ning lepingupartnerid: mittetulundusühingud, äriettevõtted ning teised koostöövõrgustiku partnerid. Jätkuvalt oli 2011. aastal, nii nagu eelnevatelgi aastatel, erilise tähelepanu all töötusega kaasuvate probleemide lahendamine, sh vähekindlustatud elanikegruppide toetamine teenuste ja toetustega ning töölesaamist toetavate meetmete rakendamine eelkõige Euroopa Sotsiaalfondi poolt rahastatavate projektide kaudu. Tööealisele elanikkonnale ja vähekindlustatud peredele tagati raskustesse sattumise korral toimetulekutoetust, vältimatut sotsiaalabi, nõustamist ja erinevaid tugiteenuseid ning toetusi. Toimetulekutoetuse taotluste arvu kasv pidurdus 2011. aastal seoses tööturu olukorra stabiliseerumisega. Taotlusi toetuse saamiseks esitati  2011. aastal 7308.</t>
  </si>
  <si>
    <t>Tartu Laste Turvakodu territooriumi ja haljastuse rekonstrueerimisprojekti alusel esitati 2011. aastal kahel korral taotlusprojekt regionaalsete investeeringutoetuste programmi. Projekt rahuldati ja viiakse ellu 2012. aastal. 2011. aastal soojustati soklit ja paigaldati hüdroisolatsioon, renoveeriti küttesüsteem ja viidi see üle elektriküttelt kaugküttele, mille tulemusena peaksid tulevikus vähenema hoone ülalpidamiskulud.</t>
  </si>
  <si>
    <t xml:space="preserve">2011. aastal tegutses Tartus 30 munitsipaallasteasutust ja 7 eralasteasutust. Munitsipaallasteaedades käis 5080 last 253-s rühmas ja eralasteaedades 299 last 18-s rühmas (2010. aastal vastavalt 30 munitsipaallasteasutuses 4998 last 253-s rühmas ja eralasteaedades 276 last 17-s rühmas). Eralasteaiana alustas tegevust alates 01. juulist OÜ Väike Karu eralasteaed Purpuri tänaval avades ühe rühma 20 lapsele.  Tegevuse eralasteaiana lõpetas 17. oktoobrist koolitusloa lõppemise tõttu 2-rühmaline MTÜ International School Tartu Rahvusvaheline Eralasteaed. Koolieelse lasteasutuse seadusest tulenevalt on laste arv sõimerühmas kuni 14 last ja lasteaiarühmas kuni 20 last. Lasteasutuse hoolekogu ettepanekul on linnavalitsusel õigus suurendada laste arvu lasteaiarühmas kuni nelja lapse võrra, seega kuni 24 lapseni rühmas. Hariduslike erivajadustega lastele oli avatud aasta lõpul 17 erirühma ja 14 sobitusrühma (2010. aastal vastavalt 17 ja 12). Vene õppekeelega tava- ja erirühmi töötas kuues asutuses kokku 31, s.h. lasteaias Mõmmik töötas vene õppekeelega lastele kaks eesti kümbluskeelega rühma. </t>
  </si>
  <si>
    <r>
      <t>2011. aasta lõpu seisuga oli teeregistri andmetel Tartu linna teede kogupikkuseks 335,8 km, millest asfaltkattega tänavaid oli 277,1 km, kruusateid 31,8 km ning muid teid 26,9 km. 2011. aastal tehti asfalttänavate ülekatteid kokku 3110 m sõiduteedel ja 2600 m kõnniteedel ning pinnati 1850 m asfaltkattega tänavaid. Korras hoiti 32,7 km kruusakattega tänavaid ja 36,5 km teepeenraid. Parandati 19 805 m</t>
    </r>
    <r>
      <rPr>
        <vertAlign val="superscript"/>
        <sz val="9"/>
        <rFont val="Arial"/>
        <family val="2"/>
      </rPr>
      <t>2</t>
    </r>
    <r>
      <rPr>
        <sz val="9"/>
        <rFont val="Arial"/>
        <family val="2"/>
      </rPr>
      <t xml:space="preserve"> sõidutee asfaldiauke ning 33,75 km asfaltkatte mõrasid, pragusid ja vuuke. Asfaltkatet remonditi talvel külmasfaldiga 61,19 tonni ulatuses. Äärekivisid vahetati 34 korral, vaatlus- ja restkaeve tõsteti tee tasapinda 108 korral ning munakivi-, parkett- ning betoonsillutisega tänavaid remonditi 6 m</t>
    </r>
    <r>
      <rPr>
        <vertAlign val="superscript"/>
        <sz val="9"/>
        <rFont val="Arial"/>
        <family val="2"/>
      </rPr>
      <t>2</t>
    </r>
    <r>
      <rPr>
        <sz val="9"/>
        <rFont val="Arial"/>
        <family val="2"/>
      </rPr>
      <t xml:space="preserve"> ulatuses. 2011. aastal tagati umbes 9600 liiklusmärgi, 2350 m jalakäijate piirde, 791 fooripea, 205 jalakäijate summeri ning 130 bussiinfotoru korrasolek. 
2011. aastal korraldati riigihanked Tartu idapoolse ringtee 1. ja 2. ehitusala projekteerimiseks ja ehitamiseks ning 2. ehitusala omanikujärelevalve teostaja leidmiseks. Kuna pakkujate maksumused ületasid eelarves planeeritud vahendid, telliti idapoolse ringtee finantseerimise vahenditest 1. ehitusala eskiisprojekt ja  tasuvusanalüüs. </t>
    </r>
  </si>
  <si>
    <r>
      <t>Liigiti kogutud jäätmeid võeti elanikelt vastu kahes jäätmejaamas (Jalaka 60B ja Jaama 72c). Kokku külastas jäätmejaamasid 2011. aastal 19 085 inimest (2010. aastal 17 688 ja 2009. aastal 17 715 elanikku). Linna toetusel hoidis Majaomanike Ühing töös korduvkasutuskeskust ning MTÜ Eko Tarest taaskasutuskeskust. Koostöös Tartu Korteriühistute Liiduga osaleti projektis “Hoolas Ühistu 2011”, mille käigus veeti jäätmejaamadesse 954 m</t>
    </r>
    <r>
      <rPr>
        <vertAlign val="superscript"/>
        <sz val="9"/>
        <rFont val="Arial"/>
        <family val="2"/>
      </rPr>
      <t>3</t>
    </r>
    <r>
      <rPr>
        <sz val="9"/>
        <rFont val="Arial"/>
        <family val="2"/>
      </rPr>
      <t xml:space="preserve"> suuremõõtmelisi jäätmeid (2010. aastal 1018m</t>
    </r>
    <r>
      <rPr>
        <vertAlign val="superscript"/>
        <sz val="9"/>
        <rFont val="Arial"/>
        <family val="2"/>
      </rPr>
      <t>3</t>
    </r>
    <r>
      <rPr>
        <sz val="9"/>
        <rFont val="Arial"/>
        <family val="2"/>
      </rPr>
      <t>). Aia- ja haljastusjäätmeid võeti kompostimiseks vastu Aardlapalu ümberlaadimisjaamas ja jäätmejaamades. 2011. aastal tõid linnaelanikud jäätmejaamadesse 296 tonni aiajäätmeid (2010. ja 2009. aastal vastavalt ca 292 tonni ja 520 tonni). Jätkus sügisene puulehtede kogumise kampaania, mille käigus koguti eramajapidamiste juurest 2048 m</t>
    </r>
    <r>
      <rPr>
        <vertAlign val="superscript"/>
        <sz val="9"/>
        <rFont val="Arial"/>
        <family val="2"/>
      </rPr>
      <t>3</t>
    </r>
    <r>
      <rPr>
        <sz val="9"/>
        <rFont val="Arial"/>
        <family val="2"/>
      </rPr>
      <t xml:space="preserve"> ja korteriühistute juurest 557m</t>
    </r>
    <r>
      <rPr>
        <vertAlign val="superscript"/>
        <sz val="9"/>
        <rFont val="Arial"/>
        <family val="2"/>
      </rPr>
      <t>3</t>
    </r>
    <r>
      <rPr>
        <sz val="9"/>
        <rFont val="Arial"/>
        <family val="2"/>
      </rPr>
      <t xml:space="preserve"> puulehti. Koostöö korteriühistutega puulehtede kogumisel sai alguse 2011. aastal. Kogutud puulehed suunati kompostimisele.
ASiga Tartu Veevärk sõlmiti lepingud tuletõrjehüdrantide hooldamiseks, avalikest veevõtukohtadest vee võtmise võimaluse tagamiseks ja sademe- ja drenaaživee ärajuhtimiseks ning puhastamiseks.</t>
    </r>
  </si>
  <si>
    <r>
      <t>Linnavalitsuse bilansis oli 2011. aasta lõpu seisuga 262 hoonet, mille kogupindala koos eluruumide ja mitteeluruumidega moodustas 379 260 m</t>
    </r>
    <r>
      <rPr>
        <vertAlign val="superscript"/>
        <sz val="9"/>
        <rFont val="Arial"/>
        <family val="2"/>
      </rPr>
      <t>2</t>
    </r>
    <r>
      <rPr>
        <sz val="9"/>
        <rFont val="Arial"/>
        <family val="2"/>
      </rPr>
      <t>. 2011. aastal  suurenes võrreldes 2010. aastaga sõlmitud äriruumide lepingute arv kahe võrra. Enampakkumisi üürnike leidmiseks toimus 7 korral, millest 5 nurjusid ja 2 osutusid edukaks. Enampakkumiste ebaõnnestumine oli tingitud raskest majandusolukorrast, mille tõttu olid paljud üürnikud otsustanud oma tegevuse lõpetada või liikuda teistele üüripindadele. 2011. aastal korraldatud enampakkumistel kujunes üürihind väiksemaks, kui varasematel aastatel. Selleks, et leida vabadele pindadele kasutajaid oli Linnavalitsus mitmel korral sunnitud alandama üüri alghinda.</t>
    </r>
  </si>
  <si>
    <t xml:space="preserve">Eesti Konjunktuuriinstituudi poolt korraldatud uuringu tulemusel mõjutasid üritused piirkonna mainet, kultuurialase tegevuse edendamist ja kultuuriturismi. Festival aitas kaasa elanike kultuurihuvi tõstmisele ning elavdas kohalikku majandust ja ettevõtlust. 
Noorsootöö valdkonnas jätkati 2011. aastal uue Anne Noortekeskuse hoone loomisprotsessiga. Regulaarselt toimusid noortekeskuste esindajate kohtumised, arendati edasi noorsootöö turundustemaatikat, sh korraldati turundusteemaline aastaseminar „Kuumad toolid ja kohtumine kogukonnaga“. Jätkusid koostöökohtumised rahvusvähemustest noorteliidrite ja noortega töötavate spetsialistidega, mille tulemusena hakati välja töötama eesti-vene noorte ühist omaalgatusliku projekti. Eestis esmakordselt tähistatava noorsootöönädala raames toimus Tartus mitmeid üritusi, mis pakkusid võimalust avastada noorsootöö mitmekesisust ja väärtust. </t>
  </si>
  <si>
    <t xml:space="preserve">Erakoolide tegevustoetus. Tulenevalt seaduste muudatustest toetatakse alates 2011. aasta septembrist erakoole teiste koolidega samadel alustel. </t>
  </si>
  <si>
    <t xml:space="preserve">Raefondist premeeriti Tartu Ülikooli töötajaid teadussaavutuste ja õppetöö arendamise eest ning Tartu linna üliõpilasi eduka õppetöö eest.  SA Eesti Maaülikooli Joosep Tootsi fondist premeeriti Eesti Maaülikooli õppejõude ja teadustöötajaid ning Tartust pärit Maaülikooli üliõpilasi eduka õppetöö eest.  </t>
  </si>
  <si>
    <t xml:space="preserve">Välja anti järgmised trükised: "Tartu arvudes", "Tartu linna juhtimine", linnavalitsuse telefoniteatmik, "Abiks tartlasele", "Sündis tartlane", "Statistiline ülevaade Tartu", parkimistrükis, eelarvetrükis. Lisaks osteti trükiste jaoks fotosid. </t>
  </si>
  <si>
    <t xml:space="preserve">Linna visuaalse identiteedi uuendamine on planeeritud lähitulevikku. Kavandatavateks tegevusteks on linna uue logo ja brändiraamatu loomine. </t>
  </si>
  <si>
    <t>Tartu linn on Eesti konverentsibüroo liige ning vahendid eraldati Eesti Konverentsibüroo liikmemaksuks. Tartu linn rahastab ka SA Tartumaa turismi alla kuuluvat Tartu Konverentsibürood.</t>
  </si>
  <si>
    <t>Korraldati järgnevaid maineüritusi: Tartu rahu kontsert Vanemuise kontserdimajas, EV aastapäeva kontsertaktus Vanemuise kontserdimajas, Tamme staadioni tribüünihoone sarikapidu ja avamine, Tartu-Tallinn lennuliini avamine ja Tartu-Helsingi lennuliini avamine, rahvusvahelised hansapäevad Kaunases, Ropka pargis uue mänguväljaku avamine, Tartu linna päeval medalite tseremoonia ja kuldpulmalised, Tartu linna päeva üritused, Jaan Tõnissoni raamatu esitlus Raekoja saalis, Tartu tammikusse aukodanike tammede istutamine, suurperede jõulupidu.</t>
  </si>
  <si>
    <t>Tartu linna üldplaneeringu teemaplaneeringu "Vabaplaneeringuga alade parkimispõhimõtted" lähteseisukohtade koostamine.</t>
  </si>
  <si>
    <t xml:space="preserve">Tartu linna üldplaneeringu teemaplaneeringu "Tartu linna ülikoolide, rakenduskõrgkoolide ja TÜ Kliinikumi ruumiline areng" (Kõrgharidusasutuste ruumiline areng) ning Tartu Kesklinna arengustrateegia koostamine. </t>
  </si>
  <si>
    <t>Osteti Ihaste põik 2 kinnistu.</t>
  </si>
  <si>
    <t>2011. aastal toimusid munitsipaalomandisse antud maade katastrimõõdistused, kinnistute jagamised ning eksperthinnangute läbiviimine maade hindade määramiseks. 2011. aasta lõpuks oli linnal munitsipaalmaad kokku 1390,4 ha, mis moodustas 35% linna üldpindalast (2010. aasta lõpul oli munitsipaalmaad kokku 1349,7 ha – 34,8% linna üldpindalast). Võrreldes 2010. aastaga suurenes munitsipaalmaa pindala 40,7 ha võrra.</t>
  </si>
  <si>
    <r>
      <t>Raekoja plats 9 renditi bürooruumide jaoks 317m</t>
    </r>
    <r>
      <rPr>
        <vertAlign val="superscript"/>
        <sz val="9"/>
        <rFont val="Arial"/>
        <family val="2"/>
      </rPr>
      <t>2</t>
    </r>
    <r>
      <rPr>
        <sz val="9"/>
        <rFont val="Arial"/>
        <family val="2"/>
      </rPr>
      <t xml:space="preserve"> ning Magasini 5 renditi 526m</t>
    </r>
    <r>
      <rPr>
        <vertAlign val="superscript"/>
        <sz val="9"/>
        <rFont val="Arial"/>
        <family val="2"/>
      </rPr>
      <t>2</t>
    </r>
    <r>
      <rPr>
        <sz val="9"/>
        <rFont val="Arial"/>
        <family val="2"/>
      </rPr>
      <t xml:space="preserve"> pinda.</t>
    </r>
  </si>
  <si>
    <r>
      <t>Teostati Tiigi 55 hoone sokli osaline hüdroisolatsioon ja soojustamine. CO</t>
    </r>
    <r>
      <rPr>
        <vertAlign val="subscript"/>
        <sz val="9"/>
        <rFont val="Arial"/>
        <family val="2"/>
      </rPr>
      <t>2</t>
    </r>
    <r>
      <rPr>
        <sz val="9"/>
        <rFont val="Arial"/>
        <family val="2"/>
      </rPr>
      <t xml:space="preserve"> müügikvootide tulude eest rajati hoonele uus keskküttesüsteem.</t>
    </r>
  </si>
  <si>
    <t xml:space="preserve">Kannikese lasteaias vahetati välja aknad, Sassi lasteaias rekonstrueeriti köögi ventilatsiooni, Piilupesa lasteaias rekonstrueeriti katus ning Pääsupesa lasteaias sissepääs soklikorruse ruumidesse. </t>
  </si>
  <si>
    <t>Vahendeid kasutati ekspertiiside tegemiseks ja projekteerimistöödeks Tartu Kesklinna Koolis, Kivilinna Gümnaasiumis, Vene Lütseumis, Põllu 11C õpilaskodus ja Lasteaias Tõruke. Lisaks kasutati vahendeid Põllu 11B õppetöökoja kesküttesüsteemi, Põllu 11C õpilaskodu ning Turu 8 spordihoone katuse rekonstrueerimiseks, Kesklinna Kooli drenaaži ja sadevete kanalisatsiooni ning Tõrukese lasteaia ehitustööde täiendavate investeeringute vajaduste katmiseks.</t>
  </si>
  <si>
    <t>Lasteaedade mänguväljakuid vahendite puudusel ei renoveeritud.</t>
  </si>
  <si>
    <r>
      <t>Linna välisõhus määrati lämmastikdioksiidi kontsentratsioone. NO</t>
    </r>
    <r>
      <rPr>
        <vertAlign val="subscript"/>
        <sz val="9"/>
        <rFont val="Arial"/>
        <family val="2"/>
      </rPr>
      <t>2</t>
    </r>
    <r>
      <rPr>
        <sz val="9"/>
        <rFont val="Arial"/>
        <family val="2"/>
      </rPr>
      <t xml:space="preserve"> kõrgeimad kontsentratsioonid fikseeriti Võru-Aardla ristmikul, Narva mnt-Puiestee ristmikul, Riia-Vabaduse ristmikul, Riia-Kastani ristmikul, maaliinide bussijaamas, Kroonuaia-Jakobi ristmikul, kaubanduskeskus Eeden ees ning Lai-Vabaduse ristmikul.</t>
    </r>
  </si>
  <si>
    <t>Haldushoonete rent</t>
  </si>
  <si>
    <t>Haldushooned</t>
  </si>
  <si>
    <t>Konverentsibüroo käivitamine, tegevuse toetamine</t>
  </si>
  <si>
    <t>Raadi universaalhalli rajamisega seonduva tänavavõrgu rekonstrueerimine</t>
  </si>
  <si>
    <t>TÜ Raamatukogu esise ala renoveerimine</t>
  </si>
  <si>
    <t>Veeriku harukogu rajamine</t>
  </si>
  <si>
    <t>Supilinna -Tähtvere harukogu rajamine</t>
  </si>
  <si>
    <t>Uus-Ihaste harukogu rajamine</t>
  </si>
  <si>
    <t xml:space="preserve">Raadi universaalhalli rajamine </t>
  </si>
  <si>
    <t>Maade munitsipaliseerimine</t>
  </si>
  <si>
    <t>Linna kõrgusvõrgu rekonstrueerimine</t>
  </si>
  <si>
    <t>Linna digitaalplaani tehnovõrkude baasi loomine ja uuendamine</t>
  </si>
  <si>
    <t>Betooni t (Vaksali t - Ringtee)</t>
  </si>
  <si>
    <t>Lai t (Jakobi t - Vabaduse pst)</t>
  </si>
  <si>
    <t>Puiestee t (Narva mnt - Jaama t)</t>
  </si>
  <si>
    <t>Ringtee (Võru t - Tähe t -Turu t)</t>
  </si>
  <si>
    <t>Roosi t (Jänese t - Vahi t)</t>
  </si>
  <si>
    <t>Eluruumide soetus elanike ümberpaigutamiseks</t>
  </si>
  <si>
    <t>Muuseumid</t>
  </si>
  <si>
    <t>Huvikeskused</t>
  </si>
  <si>
    <t xml:space="preserve">Lille Maja Lille 9 renoveerimine </t>
  </si>
  <si>
    <t xml:space="preserve">Anne Hokikeskuse Annemõisa 6 rekonstrueerimine </t>
  </si>
  <si>
    <t>Raadi kruusaaugu vabaajakeskuseks kujundamine (LV osalus)</t>
  </si>
  <si>
    <t xml:space="preserve">Kalmistud </t>
  </si>
  <si>
    <t>Hoone Kaunase pst 22 renoveerimine</t>
  </si>
  <si>
    <t>Muinsuskaitse</t>
  </si>
  <si>
    <t>Ülesanne/projekt</t>
  </si>
  <si>
    <t>Kruusatänavate asfalteerimine</t>
  </si>
  <si>
    <t>Liikluskorraldus</t>
  </si>
  <si>
    <t>Geodeetilised, kartograafilised ja maakorralduslikud tööd</t>
  </si>
  <si>
    <t>Geograafilise informatsioonisüsteemi arendamine</t>
  </si>
  <si>
    <t>Linna arenguks vajalike maade ost</t>
  </si>
  <si>
    <t>Kaubahoovi plats</t>
  </si>
  <si>
    <t>Jäätmekäitlus, õhu, vee ja pinnase kaitse</t>
  </si>
  <si>
    <t>Hooldusravi voodikohtade arvu suurendamine</t>
  </si>
  <si>
    <t>Linnakujundus</t>
  </si>
  <si>
    <t>Visa Halli renoveerimine</t>
  </si>
  <si>
    <t>Kutseharidus</t>
  </si>
  <si>
    <t>Ihaste terviseraja projekteerimine ja ehitus</t>
  </si>
  <si>
    <t>Linnale kuuluvate amortiseerunud hoonete lammutamine</t>
  </si>
  <si>
    <t>Monumentide rajamine ja remont</t>
  </si>
  <si>
    <t>Anne sauna renoveerimine</t>
  </si>
  <si>
    <t>Lubja 7 varjupaiga renoveerimine</t>
  </si>
  <si>
    <t>Üldhooldekodude rajamine</t>
  </si>
  <si>
    <t>Projekteerimine</t>
  </si>
  <si>
    <t>Sadama t, Kaluri t</t>
  </si>
  <si>
    <t>Sõpruse sild</t>
  </si>
  <si>
    <t>Võidu sild</t>
  </si>
  <si>
    <t>Tähtvere park</t>
  </si>
  <si>
    <t>Dendropark</t>
  </si>
  <si>
    <t>Vabaduse park</t>
  </si>
  <si>
    <t>Väliujula rekonstrueerimine</t>
  </si>
  <si>
    <t>Lokaalsete jäätmekogumispunktide rajamine</t>
  </si>
  <si>
    <t>Õhuseiresüsteemi rajamine</t>
  </si>
  <si>
    <t>Hulkuvate loomadega seotud tegevus</t>
  </si>
  <si>
    <t>Raadi lemmikloomade varjupaiga ehitus</t>
  </si>
  <si>
    <t>Hoone lammutamine Raadil ja territooriumi heakorrastamine</t>
  </si>
  <si>
    <t>Viidainfosüsteemi realiseerimine</t>
  </si>
  <si>
    <t>Hoone Gildi 8  renoveerimine</t>
  </si>
  <si>
    <t xml:space="preserve">Huvikoolid </t>
  </si>
  <si>
    <t>Alusharidus</t>
  </si>
  <si>
    <t>Üldharidus</t>
  </si>
  <si>
    <t>Kõrgharidus</t>
  </si>
  <si>
    <t xml:space="preserve">Linna digitaalplaani (M 1:2000) uuendamine </t>
  </si>
  <si>
    <t>Nr</t>
  </si>
  <si>
    <t>Tartu 2030 ees-märk</t>
  </si>
  <si>
    <t>5</t>
  </si>
  <si>
    <t>MAJANDUS</t>
  </si>
  <si>
    <t>KESKKONNAKAITSE</t>
  </si>
  <si>
    <t>ELAMU- JA KOMMUNAALMAJANDUS</t>
  </si>
  <si>
    <t>TERVISHOID</t>
  </si>
  <si>
    <t>VABA AEG, KULTUUR JA RELIGIOON</t>
  </si>
  <si>
    <t>HARIDUS</t>
  </si>
  <si>
    <t>SOTSIAALNE KAITSE</t>
  </si>
  <si>
    <t>ÜLDISED VALITSUSSEKTORI TEENUSED</t>
  </si>
  <si>
    <t>Ettevõtlusinkubaatori arendamine</t>
  </si>
  <si>
    <t>2</t>
  </si>
  <si>
    <t>7</t>
  </si>
  <si>
    <t>8</t>
  </si>
  <si>
    <t>9</t>
  </si>
  <si>
    <t>Spordi- ja tervisespordirajatised</t>
  </si>
  <si>
    <t>Hoone Vaksali 14 renoveerimine</t>
  </si>
  <si>
    <t>Tartu-teemaliste uurimistööde preemiad (Raefond)</t>
  </si>
  <si>
    <t>Toetused lastega peredele</t>
  </si>
  <si>
    <t>Noorte karjäärinõustamissüsteemi korraldamine</t>
  </si>
  <si>
    <t>Tasuta töövihikud 1. kl õpilastele</t>
  </si>
  <si>
    <t>Koduhoolduse laiendamine</t>
  </si>
  <si>
    <t>Kultuuriprojektide toetused</t>
  </si>
  <si>
    <t>Linnamuuseumi filiaalide renoveerimine</t>
  </si>
  <si>
    <t>Ettevõtluse arendamine</t>
  </si>
  <si>
    <t>Turismi arendamine</t>
  </si>
  <si>
    <t>Meditsiiniline teenindamine</t>
  </si>
  <si>
    <t>Toetus tervist edendavatele projektidele</t>
  </si>
  <si>
    <t>Ravikindlustuseta tartlaste arstiabi</t>
  </si>
  <si>
    <t>Toetus laste ja noorte tervishoiuteenusele</t>
  </si>
  <si>
    <t>Toetus esmatasandi tervishoiuteenusele</t>
  </si>
  <si>
    <t>Dotatsioon hooldusravile</t>
  </si>
  <si>
    <t>Dotatsioon kodusele õendushooldusteenusele</t>
  </si>
  <si>
    <t>Põetusvahendid kodustele voodihaigetele</t>
  </si>
  <si>
    <t>Hoone Pepleri 27 renoveerimine</t>
  </si>
  <si>
    <t>Rahvusvaheline koostöö</t>
  </si>
  <si>
    <t>Renoveerimine</t>
  </si>
  <si>
    <t>Korteriühistute, majaomanike ühenduste jt toetamine</t>
  </si>
  <si>
    <t>Liiklusteabe- ja reguleerimisvahendite paigaldamine</t>
  </si>
  <si>
    <t>Teekattemärgistus</t>
  </si>
  <si>
    <t>Miljööväärtuslike piirkondade arhitektuuriajaloolised uuringud; kultuuriväärtustega asjade ja mälestiste register</t>
  </si>
  <si>
    <t>Välisõhu seire</t>
  </si>
  <si>
    <t>Elanike keskkonnateadlikkuse arendamine</t>
  </si>
  <si>
    <t>Muud elamumajanduse kulud</t>
  </si>
  <si>
    <t>Jäähalli teenuse ost</t>
  </si>
  <si>
    <t>Linna juhtimine, mainekujundus</t>
  </si>
  <si>
    <t>Eakate maja ehitamine</t>
  </si>
  <si>
    <t>Noortekodu rajamine</t>
  </si>
  <si>
    <t>Toomemäe park (LV osalus)</t>
  </si>
  <si>
    <t>Rahvusvahelised projektid teemal innovatiivseid noorsootöö meetodeid</t>
  </si>
  <si>
    <t>Kultuuriturismi edendavad projektid ja tegevused</t>
  </si>
  <si>
    <t>Linnavara haldamine</t>
  </si>
  <si>
    <t>Vabaõhu meelelahutus- ja puhkepaigad</t>
  </si>
  <si>
    <t>Muu elamu- ja kommunaalmajandus</t>
  </si>
  <si>
    <t>Linna trükised, statistika</t>
  </si>
  <si>
    <t>Veekeskuse Turu 10 laiendamine</t>
  </si>
  <si>
    <t>Üürimaksed Riigi Kinnisvara AS-le</t>
  </si>
  <si>
    <t>Saunad</t>
  </si>
  <si>
    <t>II Muusikakooli hoone Kaunase pst 23 renoveerimine</t>
  </si>
  <si>
    <t>E21</t>
  </si>
  <si>
    <t>Praktikatoetused ettevõtjatele</t>
  </si>
  <si>
    <t>E7</t>
  </si>
  <si>
    <t>Loovtööstuste arendamine - uute tehnoloogiate kasutamine kultuuri loomisel ja tarbimisel</t>
  </si>
  <si>
    <t>Rahvusvahelised spordiprojektid sh suhtlemine sõpruslinnadega</t>
  </si>
  <si>
    <t>Spordi- ja noorsooprojektide toetused</t>
  </si>
  <si>
    <t>Kultuuriühingute tegevuse ja rahvariiete soetuse toetamine</t>
  </si>
  <si>
    <t>Investeeringute tugisüsteemide toetamine</t>
  </si>
  <si>
    <t>Munitsipaalharidusasutustesse õppevahendite soetamine</t>
  </si>
  <si>
    <t>Parkide ja haljasalade haljastusprojektide koostamine</t>
  </si>
  <si>
    <t xml:space="preserve">Olemasolevate sildade, põhi- ja jaotustänavate renoveerimine </t>
  </si>
  <si>
    <t>Institutsionaalne hooldus</t>
  </si>
  <si>
    <t>Haljasalade ja parkide rajamine, renoveerimine ja korrashoid</t>
  </si>
  <si>
    <t>1.1</t>
  </si>
  <si>
    <t>1.1.1</t>
  </si>
  <si>
    <t>1.1.2</t>
  </si>
  <si>
    <t>1.1.3</t>
  </si>
  <si>
    <t>1.1.4</t>
  </si>
  <si>
    <t xml:space="preserve">1.2 </t>
  </si>
  <si>
    <t>1.2.1</t>
  </si>
  <si>
    <t>1.2.2</t>
  </si>
  <si>
    <t>1.2.3</t>
  </si>
  <si>
    <t>1.3.1</t>
  </si>
  <si>
    <t>1.3.2</t>
  </si>
  <si>
    <t>1.3.2.1</t>
  </si>
  <si>
    <t>1.3.2.2</t>
  </si>
  <si>
    <t>1.3.2.3</t>
  </si>
  <si>
    <t>1.3.2.4</t>
  </si>
  <si>
    <t>1.3.2.5</t>
  </si>
  <si>
    <t>1.3.2.6</t>
  </si>
  <si>
    <t>1.3.2.7</t>
  </si>
  <si>
    <t>1.3.2.8</t>
  </si>
  <si>
    <t>1.3.2.9</t>
  </si>
  <si>
    <t>1.3.2.10</t>
  </si>
  <si>
    <t>1.3.2.11</t>
  </si>
  <si>
    <t>1.3.3</t>
  </si>
  <si>
    <t>1.3.3.1</t>
  </si>
  <si>
    <t>1.3.3.2</t>
  </si>
  <si>
    <t>1.3.3.2.1</t>
  </si>
  <si>
    <t>1.3.3.2.2</t>
  </si>
  <si>
    <t>1.3.3.2.3</t>
  </si>
  <si>
    <t>1.3.3.2.4</t>
  </si>
  <si>
    <t>1.3.3.2.5</t>
  </si>
  <si>
    <t>1.3.3.2.6</t>
  </si>
  <si>
    <t>1.3.3.2.7</t>
  </si>
  <si>
    <t>1.3.3.2.8</t>
  </si>
  <si>
    <t>1.3.3.2.9</t>
  </si>
  <si>
    <t>1.3.4</t>
  </si>
  <si>
    <t>1.3.4.1</t>
  </si>
  <si>
    <t>1.3.4.2</t>
  </si>
  <si>
    <t>1.3.4.3</t>
  </si>
  <si>
    <t>1.3.4.4</t>
  </si>
  <si>
    <t>1.3.4.5</t>
  </si>
  <si>
    <t>1.3.4.6</t>
  </si>
  <si>
    <t>1.3.4.7</t>
  </si>
  <si>
    <t>1.3.4.8</t>
  </si>
  <si>
    <t>1.3.4.9</t>
  </si>
  <si>
    <t>1.3.4.10</t>
  </si>
  <si>
    <t>1.3.4.11</t>
  </si>
  <si>
    <t>1.3.4.12</t>
  </si>
  <si>
    <t>1.4</t>
  </si>
  <si>
    <t>1.4.1</t>
  </si>
  <si>
    <t>1.4.2</t>
  </si>
  <si>
    <t>1.4.3</t>
  </si>
  <si>
    <t>1.4.4</t>
  </si>
  <si>
    <t>1.4.5</t>
  </si>
  <si>
    <t>1.4.6</t>
  </si>
  <si>
    <t>1.4.7</t>
  </si>
  <si>
    <t>1.4.8</t>
  </si>
  <si>
    <t>Treppide renoveerimine</t>
  </si>
  <si>
    <t>Liiklus- ja ühistranspordi uuringud</t>
  </si>
  <si>
    <t>3.2.3</t>
  </si>
  <si>
    <t>4.2</t>
  </si>
  <si>
    <t>Psüühikahäiretega isikute eeskoste korraldamine</t>
  </si>
  <si>
    <t>Kodutute varjupaiga ehitamine</t>
  </si>
  <si>
    <t>Ringtee sild ja juurdepääsuteed</t>
  </si>
  <si>
    <t>Tähtvere sild ja juurdepääsuteed</t>
  </si>
  <si>
    <t>Vabaduse sild ja mahasõidud</t>
  </si>
  <si>
    <t>Näituse t ja Vaksali t kahetasandiline ristmik</t>
  </si>
  <si>
    <t>Võru t - Ringtee ristmik</t>
  </si>
  <si>
    <t>Ujula t pikendus Kvissentali teeni</t>
  </si>
  <si>
    <t>Vaksali t (F.Tuglase t - linna piir)</t>
  </si>
  <si>
    <t>Raudtee t, Laseri t, Ringtee ühendustänav</t>
  </si>
  <si>
    <t>Kõnni- ja jalgrattateed</t>
  </si>
  <si>
    <t>Kallasrajad</t>
  </si>
  <si>
    <t>Fortuuna t kvartali tehniline infrastruktuur</t>
  </si>
  <si>
    <t>Miljööväärtuslike alade tehniline infrastruktuur</t>
  </si>
  <si>
    <t>Uuselamupiirkondade kvartalisisesed tänavad</t>
  </si>
  <si>
    <t>Vanalinna tänavad, sh miljööväärtuslike elementide taastamine</t>
  </si>
  <si>
    <t>SA TÜ Kliinikumi uute haiglahoonete tehnovõrkude rajamine (LV osalus)</t>
  </si>
  <si>
    <t>Üld- ja teemaplaneeringute koostamine</t>
  </si>
  <si>
    <t>Valdadega ühised teemaplaneeringud</t>
  </si>
  <si>
    <t>Linnale oluliste valdkondade ja alade teemaplaneeringud</t>
  </si>
  <si>
    <t>Kavandatud kulu (tuh eur) 2011</t>
  </si>
  <si>
    <t>Kasutatud vahendid (tuh eurot)</t>
  </si>
  <si>
    <t>Ülevaade täitmisest või täitmata jäämise põhjendus</t>
  </si>
  <si>
    <t>Täidetud ülesannete mõju linna arengule tervikuna on positiivne. Kõik ülesanded täideti vastavalt rahalistele võimalustele lähtudes arengustrateegias TARTU 2030 püstitatud eesmärkidest. Suurematest investeeringutest võib esile tuua AHHAA hoone valmimist. Teaduskeskus AHHAA avas oma uue maja uksed 7. mail 2011. aastal. Valmis Tamme staadioni tribüünihoone, kuhu mahub enam kui 1500 pealtvaatajat, ning valmis ka staadioni asfaltbetoonist kattega ringrada. Rajati Emajõe kaldakindlustus ja jõeäärsed kõnniteed lõigus Võidu sild-Turusild. Koostöös MTÜ Tartumaa Jäätmearendusega alustati Turu 49 kinnistule jäätmejaama rajamist. Jäätmejaama ehitustööd lõppesid 2012. aasta jaanuaris. Alustati Tartu Kutsehariduskeskuse Põllu 11 õppekorpuse juurde autoerialade õppetöökodade rajamist. Jätkati Loomemajanduskeskuse hoonete Kalevi 15 ja 17 rekonstrueerimist. Suurendati Lubja 7 varjupaiga sotsiaalmajutusteenuse kohtade arvu (12-lt 32-le).</t>
  </si>
  <si>
    <t>Linnale kuuluvate eluruumide renoveerimine ja munitsipaalelamispinna suurendamine</t>
  </si>
  <si>
    <t>Laulupeomuuseumi hoone Jaama 14 renoveerimine (LV osalus)</t>
  </si>
  <si>
    <t>Mänguasjamuuseumi teatrimaja Lutsu 2 renoveerimine</t>
  </si>
  <si>
    <t>Loovisikute koolitamine ja nende konkurentsivõime tõstmine tööturul</t>
  </si>
  <si>
    <t>Multifunktsionaalsete päevakeskuste rajamine</t>
  </si>
  <si>
    <t>Ropka sild</t>
  </si>
  <si>
    <t>1.3.2.12</t>
  </si>
  <si>
    <t>1.6.2</t>
  </si>
  <si>
    <t>Linnaraamatukogu uue hoone finantseerimine</t>
  </si>
  <si>
    <t>Marja tänava kergliikluse sild</t>
  </si>
  <si>
    <t>1.3.2.13</t>
  </si>
  <si>
    <t>1.3.3.2.10</t>
  </si>
  <si>
    <t>Vaksali t laiendus Riia t-Näituse t</t>
  </si>
  <si>
    <t>2.1.12</t>
  </si>
  <si>
    <t>AVALIK KORD JA TURVALISUS</t>
  </si>
  <si>
    <t>Sotsiaalse olukorra seire, hoolekandesüsteemi arendamine ja koostöö mittetulundusühendustega</t>
  </si>
  <si>
    <t>8.4.1</t>
  </si>
  <si>
    <t>8.4.2</t>
  </si>
  <si>
    <t>1.8.6</t>
  </si>
  <si>
    <t>Hoone Aleksandri 41 renoveerimine säästva renoveerimise koolitus- ja infokeskuse tarbeks (LV osalus)</t>
  </si>
  <si>
    <t>3.2.4</t>
  </si>
  <si>
    <t>Säästva energia ja eluasemevaldkonna programmi koostamine (LV osalus)</t>
  </si>
  <si>
    <t>5.1.3</t>
  </si>
  <si>
    <t>Toometaguse kultuuripargi kontseptsiooni väljatöötamine</t>
  </si>
  <si>
    <t>Hoone Nisu 2/2a keldri renoveerimine noorte sotsiaalse rehabilitatsiooni keskuseks</t>
  </si>
  <si>
    <t>1.8.7</t>
  </si>
  <si>
    <t>Rekonstrueeriti Vana-Ihaste piirkonnas Elulõnga, Lõkketule, Metshirve, Põhjatamme, Männimetsa ja Kasesalu tänavate tänavavalgustust. Vahetati välja 1116 m õhuliine ning paigaldati pimedatesse kohtadesse 5 uut valgustit. Ehitati Raja tn pargi jooksuradade valgustus. Paigaldati 61 masti ja 1600 m õhukaabelliini. Molberti, Akvarelli, Pliiatsi ja Pastelli tänaval vahetati välja mittenõuetele vastavad valgustite toitekaablilõigud. 45-le valgustile paigaldati vajalikud individuaalsed kaitsmed. Jaama tn vahetati välja 16 masti ja paigaldati 728 m maakaablit. Tartu linnas on tänavate üldpikkuseks 334,6 km ja nendest on valgustatud 322 km.</t>
  </si>
  <si>
    <t>Vastavalt raviasutuste poolt esitatud arvetele tasuti ravikindlustamata isikute plaanilise ambulatoorse tervishoiuteenuse eest.</t>
  </si>
  <si>
    <r>
      <t>Kesklinna Koolile rajati sadevete kanalisatsiooni ning drenaaži torustikud, Descartes`i Lütseumis rekonstrueeriti võimla riietus- ja pesuruumid, M. Reiniku Gümnaasiumis tugevdati kandekonstruktsioone ja rekonstrueeriti kaks klassiruumi, Tamme Gümnaasiumis likvideeriti amortiseerunud kõrvalhoone, H. Treffneri Gümnaasiumis remonditi katust ja vihmaveesüsteeme ning tehti ruumide viimistluskahjustuste parandustöid, Kunstigümnaasiumis rajati automaatne tulekustutussüsteem,</t>
    </r>
    <r>
      <rPr>
        <sz val="9"/>
        <color indexed="10"/>
        <rFont val="Arial"/>
        <family val="2"/>
      </rPr>
      <t xml:space="preserve"> </t>
    </r>
    <r>
      <rPr>
        <sz val="9"/>
        <rFont val="Arial"/>
        <family val="2"/>
      </rPr>
      <t>paigaldati puuduolevad tuletõkkeuksed ning rekonstrueeriti osaliselt  klassiruumide  valgustus, Raatuse Gümnaasiumis remonditi sissepääs, Forseliuse Gümnaasiumis remonditi koridore ning Maarja Koolis remonditi vana mõisamaja katus.</t>
    </r>
  </si>
  <si>
    <t>Miljööväärtusega hoonestusalade kaitse- ja kasutustingimuste teemaplaneeringud</t>
  </si>
  <si>
    <t>Detailplaneeringute koostamine</t>
  </si>
  <si>
    <t>Tehnilise infrastruktuuri objektid</t>
  </si>
  <si>
    <t>Ringtee rekonstrueerimisest tuleneva linna tänavavõrgu väljaarendamiseks vajalikud maa-alad</t>
  </si>
  <si>
    <t>Turu t keskkonnajaam</t>
  </si>
  <si>
    <t>Rajati Emajõe kaldakindlustus ja jõeäärsed kõnniteed lõigus Võidu sild-Turusild. Töid finantseeriti 85% ulatuses regionaalarengu fondi vahenditest. Tööde mahus valmis maakividest kaldakindlustus, tänavavalgustus, 1400 m jalgteid, paigaldati 14 pinki ja 12 prügikasti.</t>
  </si>
  <si>
    <t>2011. aastal ei ehitatud ühtegi sildumisrajatist. Randumissildu oli 2011. aastal Emajõel 9. Eesmärgiks on võetud, et randumissildu oleks Tartus 2013. aastal kokku 10.</t>
  </si>
  <si>
    <r>
      <t xml:space="preserve">Kevadel ja sügisel kasutati 29 töötu abi kalmistute aedade korrastamisel </t>
    </r>
    <r>
      <rPr>
        <sz val="9"/>
        <rFont val="Arial"/>
        <family val="2"/>
      </rPr>
      <t>(vahendid on punkti 7.2.6 all). Puiestee ja Vanausuliste kalmistule e</t>
    </r>
    <r>
      <rPr>
        <sz val="9"/>
        <rFont val="Arial"/>
        <family val="2"/>
      </rPr>
      <t xml:space="preserve">hitati 204 meetrit uut aeda. Töötud tegid kalmistutel kokku 2535 töötundi, sellest 1755 tundi osalesid heakorratöödel. Heakorratöödel osalesid ka Tartu Vangla kriminaalhooldusele saadetud ühiskondliku kasuliku töö tegijad ja inimesed Vaimse Tervise Hooldekeskusest. </t>
    </r>
  </si>
  <si>
    <t>Noorsootööprojektide eelarvest toetati 28 noorsootööprojekti ning linna reservfondist 7 projekti. Spordiprojektide eelarvest toetati 121 spordi- ja 45 koolispordiprojekti ning jaotamata osast veel 25 spordiprojekti. Linna reservfondist toetati lisaks 32 spordiprojekti.</t>
  </si>
  <si>
    <t>Endiste sõjaväe hoonete lammutamine ja piirkonna heakorrastamine Kasarmu 3 ja 11 territooriumil</t>
  </si>
  <si>
    <t>3.3.5</t>
  </si>
  <si>
    <t>Küüni tänavale avaliku tualeti rajamine</t>
  </si>
  <si>
    <t>Anne Noortekeskuse hoone rajamine</t>
  </si>
  <si>
    <t>5.3.6</t>
  </si>
  <si>
    <t>5.3.7</t>
  </si>
  <si>
    <t>Tartu Loodusmaja rajamine Lille 10</t>
  </si>
  <si>
    <t>5.7.11</t>
  </si>
  <si>
    <t>5.7.12</t>
  </si>
  <si>
    <t>Sõudmis- ja aerutamiskeskus Tartu juurdeehitus (LV osalus)</t>
  </si>
  <si>
    <t>Ekstreemspordihalli rajamine</t>
  </si>
  <si>
    <t>5.9.10</t>
  </si>
  <si>
    <t>Erinevate kultuurivaldkondade ja publiku arendamine, valdkondadeülene koostöö, avatud kultuuriruum</t>
  </si>
  <si>
    <t>Loomemajanduse arendamine</t>
  </si>
  <si>
    <t>6.1.3.1</t>
  </si>
  <si>
    <t>6.1.3.2</t>
  </si>
  <si>
    <t>6.1.3.3</t>
  </si>
  <si>
    <t>6.1.3.4</t>
  </si>
  <si>
    <t>Kaunase pst 22 lasteaia ehitamine</t>
  </si>
  <si>
    <t>Kummeli 5 lasteaia ehitamine</t>
  </si>
  <si>
    <t>Kulli 1 lasteaia ehitamine</t>
  </si>
  <si>
    <t>Lastehoiu toetamine</t>
  </si>
  <si>
    <t>6.1.5</t>
  </si>
  <si>
    <t>Eralasteaedade tegevuse toetamise süsteemi täiustamine</t>
  </si>
  <si>
    <t>6.2.7</t>
  </si>
  <si>
    <t>Erakoolide toetamise süsteemi täiustamine</t>
  </si>
  <si>
    <t>7.2.12</t>
  </si>
  <si>
    <t>Sotsiaalmajutusüksuste ja kodutute päevakeskuse ruumide rajamine Lubja 7</t>
  </si>
  <si>
    <t>8.1.4</t>
  </si>
  <si>
    <t>8.1.5</t>
  </si>
  <si>
    <t>Ärianalüüsi vahendite arendamine ja juurutamine</t>
  </si>
  <si>
    <t>8.1.6</t>
  </si>
  <si>
    <t>Linnavalitsuse allasutuste andmesidevõrgu väljaehitamine</t>
  </si>
  <si>
    <t>9.3</t>
  </si>
  <si>
    <t>Turvameetmete süsteemi rakendamine linnavalitsuses ja hallatavates asutustes</t>
  </si>
  <si>
    <t>Eelarvest</t>
  </si>
  <si>
    <t>Mujalt</t>
  </si>
  <si>
    <t>2.2.14</t>
  </si>
  <si>
    <t>Ümberlaadimisjaama rajamine</t>
  </si>
  <si>
    <t>6.1.7</t>
  </si>
  <si>
    <t>Waldorflasteaia rajamine (LV osalus)</t>
  </si>
  <si>
    <t>6.1.8</t>
  </si>
  <si>
    <t>7.3.8</t>
  </si>
  <si>
    <t>Väikelastekodu Käopesa peremajade sisustus</t>
  </si>
  <si>
    <t>Haldushoonete remont</t>
  </si>
  <si>
    <t>Tööstusparkide arendamine (Ravila, Ropka, Raadi)</t>
  </si>
  <si>
    <t>5.9.5</t>
  </si>
  <si>
    <t>Koostöö Tartu Ülikooliga  botaanikaaia muutmisel avatud keskkonnahariduskeskuseks</t>
  </si>
  <si>
    <t>6.1.2</t>
  </si>
  <si>
    <t>Lasteaedade mänguväljakute renoveerimine</t>
  </si>
  <si>
    <t>1.2.4</t>
  </si>
  <si>
    <t>Lodjapargi rajamine (LV osalus)</t>
  </si>
  <si>
    <t>1.8.8</t>
  </si>
  <si>
    <t>Staadioni 48 hoone renoveerimine</t>
  </si>
  <si>
    <t>6.1.1</t>
  </si>
  <si>
    <t>Lasteaedade renoveerimine ja invanõuetele kohandamine</t>
  </si>
  <si>
    <t>6.2.1</t>
  </si>
  <si>
    <t>Munitsipaalkoolide renoveerimine ja invanõuetele kohandamine</t>
  </si>
  <si>
    <t>6.2.2</t>
  </si>
  <si>
    <t>Munitsipaalkoolide staadionide korrastamine</t>
  </si>
  <si>
    <t>6.1.6</t>
  </si>
  <si>
    <t>Tasuti Ropka tööstuspargi teede ehitamise makseid.</t>
  </si>
  <si>
    <t xml:space="preserve">2010. aasta suvel esitati Lodjapargi rajamise taotlus toetusrahade saamiseks linnaliste piirkondade konkurentsivõime suurendamise meetmesse, aga EAS ei rahuldanud vastavat taotlust ja seega langes ära ka linna omaosaluse vajadus. </t>
  </si>
  <si>
    <t>Asfalttänavate ülekattetöid tehti 3110 m ulatuses sõiduteedel ja 2600 m kõnniteedel. Suuremad objektid olid Tuglase tn lõigus Kreutzwaldi-Vaksali, Sepa tn lõigus Võru-Vasara-Tähe, Anne tn lõigus Anne-Kalda 10, Jaama-Paju-Puiestee ristmik ja Ravila tn lõigus Riia-Nooruse.</t>
  </si>
  <si>
    <t xml:space="preserve">Tolmuvabad sõiduteekatted ehitati järgmistele tänavatele: Kasarmu tn lõigus Jänese–Puiestee (355 m), Marja tn lõigus Tähtvere-Herne (200 m), Meloni tn lõigus Tähtvere-Herne (185 m), Oa-Meloni ristmik, Mäe tn lõigus Peetri-Orava, Orava-Jänese (290 m), Peetri tn lõigus Mäe-Roosi, Roosi-Kasarmu (270 m), Piiri tn lõigus Tähtvere-Herne (180 m). Kokku pinnati kruusatänavaid 1510 m. </t>
  </si>
  <si>
    <t>Tegevused koos kasutatud vahenditega on kajastatud ülesande 3.3.1 all.</t>
  </si>
  <si>
    <t>Kesklinna avalikul tasulisel parkimisalal korraldati parkimisala täituvuse uuringud.  Inseneribüroo Stratum poolt koostati “Liikluskoormuse uuring 2011”. Lisavahendid saadi projektist "Läänemere piirkonna biogaasil sõitev ühistransport".</t>
  </si>
  <si>
    <t xml:space="preserve">Koostati Võru-Sõbra tänavate ristmikule fooriga reguleeritud jalakäijate ülekäiguraja ehituse tehniline projekt ning ehitati fooriga reguleeritud ülekäigurada. </t>
  </si>
  <si>
    <t>Liikluskorralduses tehti hulgaliselt väiksemaid muudatusi lähtudes seejuures liiklusõnnetuste analüüsist ja linnaelanike ettepanekutest. Paigaldati 288 uut statsionaarset liiklusmärki; muudatuste tõttu eemaldati või paigaldati ümber tarbetuks muutunud liiklusmärke; 127 korral  muudeti bussipeatustes ja tasulise parkimise alal liiklusmärkide kirjet; ajutisi liiklusmärke paigaldati 291 korral; tähistati uusi jalakäijate ülekäiguradasid ning uute viitade ja teenumbritega sõidusuundasid. Lai tänav muudeti kahesuunaliseks, Kesklinna „Õueala“ liikluskorraldus muudeti alaks, kus võib liigelda 20km/h.</t>
  </si>
  <si>
    <t>2011. aasal loodi kolmemõõtmeline (3D) veebipõhine kaardirakendus Kesklinna piirkonna ulatuses.</t>
  </si>
  <si>
    <t>Vahendid eraldati botaanikaaia avamaa kollektsioonide majandamiskulude katteks. Botaanikaaia avamaa kollektsioonid ja ekspositsioonid on linnaelanikele tasuta külastamiseks.</t>
  </si>
  <si>
    <t>Vahendid kulusid Tartu linnas avaliku korra kaitsel töötanud abipolitseinike tasustamiseks, abipolitseinikele väljaõppe ning eriettevalmistuse korraldamise kulude katteks, abipolitseinikele vormiriietuse soetamiseks, Tartu linnas avaliku korra kaitsel silmapaistvalt tegutsenud abipolitseinike ergutamiseks ning kesklinna paigaldatud videovalve hoolduseks.</t>
  </si>
  <si>
    <t>Jätkati 2010. aastal alustatud Anne Noortekeskuse hoone projekteerimistöödega.</t>
  </si>
  <si>
    <t>Teostati Kalevi 15/17 Loomemajanduskeskuse hoone rajamise omaosaluse osamakse ning sõlmiti liitumisleping Tartu Veevärk AS-ga.</t>
  </si>
  <si>
    <t>eValitsemise ja kodanike kaasamisega seotud tegevused</t>
  </si>
  <si>
    <t xml:space="preserve">Tartu linna ortofoto (M 1: 2000) tegemine </t>
  </si>
  <si>
    <t>Ohtlike jäätmete kogumine</t>
  </si>
  <si>
    <t>Kaldakindlustuste ja promenaadide  rajamine ja renoveerimine</t>
  </si>
  <si>
    <t xml:space="preserve">Tänavavalgustuse rekonstrueerimine ja iluvalgustuse rajamine </t>
  </si>
  <si>
    <t>Kultuuriväärtuslike ehitiste restaureerimistoetused</t>
  </si>
  <si>
    <t>Tamme staadioni renoveerimine</t>
  </si>
  <si>
    <t>Musumäe ja groti restaureerimine</t>
  </si>
  <si>
    <t>Eakatele teenuste, tegevuste ja projektide arendamine</t>
  </si>
  <si>
    <t>Tööealiste teenuse arendamine</t>
  </si>
  <si>
    <t>Lastele ja peredele teenuste arendamine</t>
  </si>
  <si>
    <t>Töötute ja kodutute sotsiaalne kaitse</t>
  </si>
  <si>
    <t>Tartu lennuvälja infrastruktuuri rajamise toetamine</t>
  </si>
  <si>
    <t>Riia t  (L. Puusepa t - Ringtee)</t>
  </si>
  <si>
    <t>Asfaltkatetega tänavate ülekatted</t>
  </si>
  <si>
    <t>Küüni tänava ehitamine jalakäijate promenaadiks</t>
  </si>
  <si>
    <t>Ühistranspordi infrastruktuuri arendamine</t>
  </si>
  <si>
    <t>Tartu linna kolmemõõtmelise digitaalse mudeli (M1:2000) loomine</t>
  </si>
  <si>
    <t>1.8.1</t>
  </si>
  <si>
    <t>1.8.2</t>
  </si>
  <si>
    <t>1.8.3</t>
  </si>
  <si>
    <t>1.8.4</t>
  </si>
  <si>
    <t>1.8.5</t>
  </si>
  <si>
    <t>Haljasalad</t>
  </si>
  <si>
    <t>Anne kanalid ja nende ümbrus</t>
  </si>
  <si>
    <t>Politseiplats</t>
  </si>
  <si>
    <t>Biokäitluse arendamine</t>
  </si>
  <si>
    <t>Raadi järve puhastamine (LV osalus)</t>
  </si>
  <si>
    <t>Sademevee lahkvoolse kanalisatsiooni rajamine</t>
  </si>
  <si>
    <t>Mitteeluruumide renoveerimine</t>
  </si>
  <si>
    <t>Linnale kuuluvate üüripindade (mitteeluruumid) renoveerimine</t>
  </si>
  <si>
    <t>Eluruumide soetus ja renoveerimine</t>
  </si>
  <si>
    <t>Sildumisrajatiste ehitamine (LV osalus)</t>
  </si>
  <si>
    <t>Linnamüüri restaureerimine</t>
  </si>
  <si>
    <t>Toomemäe poternide restaureerimine</t>
  </si>
  <si>
    <t>Toomkiriku restaureerimine (LV osalus)</t>
  </si>
  <si>
    <t>Tähetorni kompleks (LV osalus)</t>
  </si>
  <si>
    <t>Ahhaa keskuse ehitus (LV osalus)</t>
  </si>
  <si>
    <t xml:space="preserve">Lastekunstikooli õuehoone Tiigi 61  ehitus </t>
  </si>
  <si>
    <t>I Muusikakooli hoone juurdeehitus ja renoveerimine</t>
  </si>
  <si>
    <t>Mäe-Kääraku ja Veski  spordibaasi renoveerimine</t>
  </si>
  <si>
    <t>Jalgpalliväljakute rajamine</t>
  </si>
  <si>
    <t>Ülikoolide spordirajatiste renoveerimine (LV osalus)</t>
  </si>
  <si>
    <t>Laste mängu- ja spordiväljakute rajamine</t>
  </si>
  <si>
    <t>Hoone Lutsu 3 renoveerimine (Antoniuse Õu)</t>
  </si>
  <si>
    <t>Lauluväljaku renoveerimine</t>
  </si>
  <si>
    <t>Linnamööbli uuendamine</t>
  </si>
  <si>
    <t>Maarja Kooli juurdeehitus (LV osalus)</t>
  </si>
  <si>
    <t>Pikaajaliste töötute ja marginaliseerunud täisealiste rehabilitatsioonikeskus koos siirdeeluruumide ja sotsiaalkorteritega  Jaamamõisa 38</t>
  </si>
  <si>
    <t>Sõltuvusprobleemidega isikute rehabilitatsioonikeskuse rajamine</t>
  </si>
  <si>
    <t>Vahendid kulusid elektroonilise piletisüsteemi projekti ettevalmistamiseks ja juurutamiseks (projekt "Tartu linna ühistransporti toetavate süsteemide kaasajastamine"). Täiendavaid vahendeid saadi linnaliste piirkondade arendamise meetmest.</t>
  </si>
  <si>
    <t>2010. aastal valmis 3,7 km pikkune Ihaste suunaline kergliiklustee.</t>
  </si>
  <si>
    <t xml:space="preserve">Projekti “Aardlapalu prügila sulgemine” raames toimusid täiendavad projekteerimistööd (reoveepuhasti ja sulgemisprojekti korrektuur, gaasikogumise- ja utiliseerimissüsteemi projekteerimine), prügila katmistööd, gaasikogumissüsteemi paigaldamine, prügila haljastamine, uute valgveekraavide ja reoveepuhasti rajamine, prügila ümbruse korrastamine ning piirdeaia rajamine. Aardlapalu prügila sulgemiseks on alates 2003. aastast kogutud iga ladestatava tonni pealt sihtotstarbelisi vahendeid, mida kasutatakse prügila sulgemiseks kuluvatele töödele. </t>
  </si>
  <si>
    <r>
      <t>Jätkati puulehtede kogumiskampaaniaga, mille raames koguti eramajapidamiste juurest 2048 m</t>
    </r>
    <r>
      <rPr>
        <vertAlign val="superscript"/>
        <sz val="9"/>
        <rFont val="Arial"/>
        <family val="2"/>
      </rPr>
      <t>3</t>
    </r>
    <r>
      <rPr>
        <sz val="9"/>
        <rFont val="Arial"/>
        <family val="2"/>
      </rPr>
      <t xml:space="preserve"> puulehti. 2011. aastal seati sisse koostöö puulehtede kogumisel ka korteriühistutega. Ühistute juurest veeti projekti “Sügislehed 2011” raames ära 557 m</t>
    </r>
    <r>
      <rPr>
        <vertAlign val="superscript"/>
        <sz val="9"/>
        <rFont val="Arial"/>
        <family val="2"/>
      </rPr>
      <t>3</t>
    </r>
    <r>
      <rPr>
        <sz val="9"/>
        <rFont val="Arial"/>
        <family val="2"/>
      </rPr>
      <t xml:space="preserve"> puulehti. Kogutud puulehed suunati kompostimisele. Aia- ja haljastusjäätmeid võetakse kompostimiseks vastu Aardlapalu ümberlaadimisjaamas ja jäätmejaamades. 2011. aastal tõid elanikud linna jäätmejaamadesse 296 tonni aiajäätmeid. </t>
    </r>
  </si>
  <si>
    <r>
      <t>Toetati heategevusüritust “Raadi järv puhtaks”. Projekti laiemaks eesmärgiks oli inimeste teavitamine veekogude reostamisega seotud probleemidest. Üritusel osales üle 50 vabatahtlikku, kellest vees käis 24 litsentseeritud sukeldujat. Järvest toodi välja 5m</t>
    </r>
    <r>
      <rPr>
        <vertAlign val="superscript"/>
        <sz val="9"/>
        <rFont val="Arial"/>
        <family val="2"/>
      </rPr>
      <t>3</t>
    </r>
    <r>
      <rPr>
        <sz val="9"/>
        <rFont val="Arial"/>
        <family val="2"/>
      </rPr>
      <t xml:space="preserve"> prügi. </t>
    </r>
  </si>
  <si>
    <t xml:space="preserve">AS Tartu Veevärk poolt renoveeriti 1,0 km ulatuses ning ehitati uusi 5,6 km sademeveetorustikke. Sademeveetorustike kogupikkus oli 2011. aasta lõpu seisuga 76 km.  </t>
  </si>
  <si>
    <t>5.10.5</t>
  </si>
  <si>
    <t>5.10.6</t>
  </si>
  <si>
    <t>5.10.7</t>
  </si>
  <si>
    <t>6</t>
  </si>
  <si>
    <t>6.1</t>
  </si>
  <si>
    <t>6.1.3</t>
  </si>
  <si>
    <t>6.1.4</t>
  </si>
  <si>
    <t>6.2</t>
  </si>
  <si>
    <t>6.2.3</t>
  </si>
  <si>
    <t>6.2.4</t>
  </si>
  <si>
    <t>6.2.5</t>
  </si>
  <si>
    <t>6.2.6</t>
  </si>
  <si>
    <t>6.3</t>
  </si>
  <si>
    <t>6.3.1</t>
  </si>
  <si>
    <t>6.3.2</t>
  </si>
  <si>
    <t>6.4</t>
  </si>
  <si>
    <t>6.5</t>
  </si>
  <si>
    <t>6.6</t>
  </si>
  <si>
    <t>6.7</t>
  </si>
  <si>
    <t>6.7.1</t>
  </si>
  <si>
    <t>6.7.2</t>
  </si>
  <si>
    <t>7.1</t>
  </si>
  <si>
    <t>7.1.1</t>
  </si>
  <si>
    <t>7.1.2</t>
  </si>
  <si>
    <t>7.1.3</t>
  </si>
  <si>
    <t>7.1.4</t>
  </si>
  <si>
    <t>7.2</t>
  </si>
  <si>
    <t>7.2.1</t>
  </si>
  <si>
    <t>7.2.2</t>
  </si>
  <si>
    <t>7.2.3</t>
  </si>
  <si>
    <t>7.2.4</t>
  </si>
  <si>
    <t>7.2.5</t>
  </si>
  <si>
    <t>7.2.6</t>
  </si>
  <si>
    <t>7.2.7</t>
  </si>
  <si>
    <t>7.2.8</t>
  </si>
  <si>
    <t>7.2.9</t>
  </si>
  <si>
    <t>7.2.10</t>
  </si>
  <si>
    <t>7.2.11</t>
  </si>
  <si>
    <t>7.3</t>
  </si>
  <si>
    <t>7.3.1</t>
  </si>
  <si>
    <t>7.3.2</t>
  </si>
  <si>
    <t>7.3.3</t>
  </si>
  <si>
    <t>7.3.4</t>
  </si>
  <si>
    <t>7.3.5</t>
  </si>
  <si>
    <t>7.3.6</t>
  </si>
  <si>
    <t>7.3.7</t>
  </si>
  <si>
    <t>7.4</t>
  </si>
  <si>
    <t>7.5</t>
  </si>
  <si>
    <t>7.6</t>
  </si>
  <si>
    <t>9.1</t>
  </si>
  <si>
    <t>9.2</t>
  </si>
  <si>
    <t>8.1</t>
  </si>
  <si>
    <t>8.1.1</t>
  </si>
  <si>
    <t>8.1.3</t>
  </si>
  <si>
    <t>8.2</t>
  </si>
  <si>
    <t>8.2.1</t>
  </si>
  <si>
    <t>8.2.2</t>
  </si>
  <si>
    <t>8.3</t>
  </si>
  <si>
    <t>8.4</t>
  </si>
  <si>
    <t>Toetatud elamise teenuse üksuste rajamine</t>
  </si>
  <si>
    <t>Linnaraamatukogu sisustus</t>
  </si>
  <si>
    <t>Küsitlused, uuringud</t>
  </si>
  <si>
    <t>Abipolitseinike rakendamine patrullteenistuses</t>
  </si>
  <si>
    <t>Esmane ennetustöö</t>
  </si>
  <si>
    <t>Avahooldus</t>
  </si>
  <si>
    <t xml:space="preserve">Sihtstipendiumid Aasta Õpetajale ja medaliga gümnaasiumi lõpetanud tartlastele </t>
  </si>
  <si>
    <t>Lasteaedade ehitamine</t>
  </si>
  <si>
    <t>E20</t>
  </si>
  <si>
    <t>E9</t>
  </si>
  <si>
    <t>E12</t>
  </si>
  <si>
    <t>E10</t>
  </si>
  <si>
    <t>E11</t>
  </si>
  <si>
    <t>E14</t>
  </si>
  <si>
    <t>E15</t>
  </si>
  <si>
    <t>E17</t>
  </si>
  <si>
    <t>E19</t>
  </si>
  <si>
    <t>E16</t>
  </si>
  <si>
    <t>E3</t>
  </si>
  <si>
    <t>E13</t>
  </si>
  <si>
    <t>E18</t>
  </si>
  <si>
    <t>E2</t>
  </si>
  <si>
    <t>E1</t>
  </si>
  <si>
    <t>TÜ ja EMÜ ühiselamute renoveerimisprojekti kaasfinantseerimine</t>
  </si>
  <si>
    <t>Vabaõhu spordi- ja mänguväljakute teemaplaneeringu ülevaatamine</t>
  </si>
  <si>
    <t>Emajõe kalda- ja sildumisrajatiste teemaplaneeringu ülevaatamine</t>
  </si>
  <si>
    <t>Anne sõudespordikanali rajamine</t>
  </si>
  <si>
    <t>Teaduspargi arendamine, sh seemnekapitalifondi käivitamine</t>
  </si>
  <si>
    <t>Projektilaagrite, sh linnalaagrite ja töömalevate korraldamine</t>
  </si>
  <si>
    <t>Avatud noortekeskuste ja noorsootööühingute tegevuse toetamine</t>
  </si>
  <si>
    <t>Toetused huvikoolidele</t>
  </si>
  <si>
    <t>Toetused spordiklubidele</t>
  </si>
  <si>
    <t>Rahvusvahelise teadusfestivali väljaarendamine</t>
  </si>
  <si>
    <t xml:space="preserve">Noorsoo-, spordi- ja kultuuritöö </t>
  </si>
  <si>
    <t>Puutetundliku ekraaniga infostendide paigaldus</t>
  </si>
  <si>
    <t>Linna mainetrükised</t>
  </si>
  <si>
    <t>Linna infotrükised</t>
  </si>
  <si>
    <t>Külastuskeskuse kontseptsiooni väljatöötamine, käivitamine ja toetamine</t>
  </si>
  <si>
    <t xml:space="preserve">Lõbustuspargi rajamine </t>
  </si>
  <si>
    <t>Raadi dendropark</t>
  </si>
  <si>
    <t>Hoone Turu 8 renoveerimine</t>
  </si>
  <si>
    <t>Linnale kuuluvates elamutes tehti kokku 49 remonditööd.</t>
  </si>
  <si>
    <t>Haridusega seotud asutustes teostati 25 projekteerimistööd.</t>
  </si>
  <si>
    <t xml:space="preserve">Haridusasutustes teostati 140 korral hoonete normaalse funktsioneerimise tagamiseks mitmesuguseid ehitus-remonttöid avariiliste olukordade kõrvaldamiseks. </t>
  </si>
  <si>
    <t>Erinevatest fondidest taotleti toetust projektile „Kaasaegsed teenused info- ja mäluasutuses“. Projekt ei saanud toetust.</t>
  </si>
  <si>
    <t>Toetus spordiklubidele noortespordi arenduseks.</t>
  </si>
  <si>
    <t>Toetati 37 noorte huvitegevuse ühingut, toetatud noorte arv oli 1589. Toetati kahte munitsipaalnoortekeskust ja kolme kolmanda sektori noortekeskust. Noortekeskusi külastas aastas 3178 noort. Lisaks osales noortekeskuste poolt korraldatud üritustel väljaspool keskusi ~20 000 noort. Toetati kolme noorteühingu tegevust, kuhu kuulub 332 noort ning lisaks kaasati tegevustesse üle 4000 Tartu linna noore. Väljastpoolt linnaeelarvet saadi toetusi sihtlaekumiste kaudu Haridus- ja Teadusministeeriumilt, MTÜ-lt Eesti Avatud Noortekeskuste Ühendus ning sihtasutuselt Archimedes.</t>
  </si>
  <si>
    <t>Täiendavate ruumide ehitamine lasteaiakohtade tarvis Meelespea, Karoliine, Ploomikese, Tõrukese ja Rukkilille lasteaias</t>
  </si>
  <si>
    <t>Tartu Kutsehariduskeskuse õppeklasside ja töökodade uuendamine</t>
  </si>
  <si>
    <t xml:space="preserve">Uute sildade, põhi- ja jaotustänavate ehitamine </t>
  </si>
  <si>
    <t>Ringtee (lõigus Võru  t-Jaama t)</t>
  </si>
  <si>
    <t xml:space="preserve">Ringtee kogujateed (Ilmatsalu t -Petseri raudtee) </t>
  </si>
  <si>
    <t>1.3.3.2.11.</t>
  </si>
  <si>
    <t>Muuseumi tee (Narva mnt - Roosi t)</t>
  </si>
  <si>
    <t>Juurdepääsutänavate, kõnniteede, parklate ja tehnovõrkude ehitamine ning renoveerimine</t>
  </si>
  <si>
    <t xml:space="preserve">Tänavaruumi korrastamine </t>
  </si>
  <si>
    <t>Ühistranspordi veoteenuse ost</t>
  </si>
  <si>
    <t>Munitsipaalmaad ja linnaehituslikult olulised alad</t>
  </si>
  <si>
    <t>Teaduspargi laiendus</t>
  </si>
  <si>
    <t>1.8.9</t>
  </si>
  <si>
    <t>Pikk 63 hoone rekonstrueerimine</t>
  </si>
  <si>
    <t>Uueturu haljasala</t>
  </si>
  <si>
    <t>Aardlapalu prügila sulgemine</t>
  </si>
  <si>
    <t>Lõuna -Eesti regionaalprügila rajamine (LV osalus)</t>
  </si>
  <si>
    <t>Kortermajade jäätmemajanduse korrastamine</t>
  </si>
  <si>
    <t>Täiendava keskkonnajaama rajamine Turu t</t>
  </si>
  <si>
    <t>Mürakaardi ja tegevuskava koostamine</t>
  </si>
  <si>
    <t>3.3.6</t>
  </si>
  <si>
    <t>Sõpruse silla sadama ja paaditankla väljaarendamine</t>
  </si>
  <si>
    <t>Kalmistute renoveerimine</t>
  </si>
  <si>
    <t>5.2.6.1</t>
  </si>
  <si>
    <t>Maarja Kiriku taastamine</t>
  </si>
  <si>
    <t>Mittetulundusühingute maja Tähe 101  renoveerimine</t>
  </si>
  <si>
    <t>Tiigi Seltsimaja Tiigi 11  renoveerimine</t>
  </si>
  <si>
    <t>Loomeinkubaatori rajamine Kalevi 15/17</t>
  </si>
  <si>
    <t>Oskar Lutsu nimeline Tartu Linnaraamatukogu</t>
  </si>
  <si>
    <t xml:space="preserve">Linnamuuseumi hoone Narva mnt 23 renoveerimine ja juurdeehitus </t>
  </si>
  <si>
    <t>Uueturu t - Küüni t ristmiku kohtumispunkti rajamine</t>
  </si>
  <si>
    <t>Pepleri 1a lasteaia ehitamine</t>
  </si>
  <si>
    <t>6.1.3.5</t>
  </si>
  <si>
    <t>Tähe 101 rekonstrueerimine lasteaiaks</t>
  </si>
  <si>
    <t>Tartu Linna Nõustamis- ja Õpiabikeskuse teenuste laiendamine lasteaedadele</t>
  </si>
  <si>
    <t>6.2.8</t>
  </si>
  <si>
    <t>Tartu Täiskasvanute Gümnaasiumile uute ruumide hankimine</t>
  </si>
  <si>
    <t>6.2.9</t>
  </si>
  <si>
    <t>Saastekvootide müügist saadud vahenditega rekonstrueeritavate haridusasutuste täiendav omafinantseering</t>
  </si>
  <si>
    <t>6.2.10</t>
  </si>
  <si>
    <t>Waldorfhariduskeskuse rajamine (LV osalus)</t>
  </si>
  <si>
    <t xml:space="preserve">Kasu- ja tugiperede toetusüsteemi käivitamine  </t>
  </si>
  <si>
    <t>Hooldekodu Liiva 32 juurdeehituse lõpetamine ja olemasoleva hoone renoveerimine</t>
  </si>
  <si>
    <t>Psüühiliste erivajadustega isikute ja dementsete eakate hooldekodu Nõlvaku 12 II korpus</t>
  </si>
  <si>
    <t>7.3.9</t>
  </si>
  <si>
    <t>Mäe Kodu Mäe 33 rekonstrueerimine</t>
  </si>
  <si>
    <t xml:space="preserve">Mainekujunduslikud tegevused </t>
  </si>
  <si>
    <t>Paberivaba asjaajamise arendamine</t>
  </si>
  <si>
    <t>Elanike  eneseabi toetamine</t>
  </si>
  <si>
    <t>Arengutaseme näitaja</t>
  </si>
  <si>
    <t>Sihtnäit 2013</t>
  </si>
  <si>
    <t>ETTEVÕTLUS</t>
  </si>
  <si>
    <t>Tartu linnavalitsuse osalusel või toetusel korraldatud ettevõtlusalastel ja kutseoskusi arendavatel täiendkoolitustel osalenute arv</t>
  </si>
  <si>
    <t>Tartu Teaduspargi inkubatsioonikeskusest väljuvate ettevõtete keskmine arv aastas</t>
  </si>
  <si>
    <t>Rahvusvaheliste suurettevõtete arendus- ja tootmisüksuste arv</t>
  </si>
  <si>
    <t>TURISM</t>
  </si>
  <si>
    <t>Tartus majutatud siseturistide arv</t>
  </si>
  <si>
    <t>Tartus majutatud välisturistide arv</t>
  </si>
  <si>
    <t>Tartus viibitud keskmine ööde arv</t>
  </si>
  <si>
    <t>Kõige väiksem turistide osatähtsus aasta majutatute arvust kuus, %</t>
  </si>
  <si>
    <t>Konverentsituristide osatähtsus majutatute koguarvust, %</t>
  </si>
  <si>
    <t>Perearsti nimistute arv</t>
  </si>
  <si>
    <t>Statsionaarse hooldusravi kohtade arv</t>
  </si>
  <si>
    <t>SOTSIAALHOOLEKANNE</t>
  </si>
  <si>
    <t>Registreeritud töötuse osatähtsus tööealisest elanikkonnast (16 kuni pensioniiga) võrrelduna Eesti keskmisega, %</t>
  </si>
  <si>
    <t xml:space="preserve">madalam  Eesti keskmisest </t>
  </si>
  <si>
    <t>Vältimatu sotsiaalabi vajajate osakaal täisealisest elanikkonnast (18 kuni pensioniiga), %</t>
  </si>
  <si>
    <t>&lt;0,4</t>
  </si>
  <si>
    <t xml:space="preserve">Toetavaid sotsiaalteenuseid saanud  puudega laste osatähtsus puuetega laste üldarvust, % </t>
  </si>
  <si>
    <t>Eakate ööpäevaringse hoolduskohtade arv</t>
  </si>
  <si>
    <t>Kohaliku omavalitsuse poolt pakutavate avalike teenuste arv sotsiaalhoolekandes</t>
  </si>
  <si>
    <t xml:space="preserve">sh äri- või mittetulundusühingutele delegeeritud teenuste arv </t>
  </si>
  <si>
    <t>sh sotsiaalabiosakonna, allasutuste ja linna sihtasutuse osutavate teenuste arv</t>
  </si>
  <si>
    <t>Koolieelsete munitsipaallasteasutuste kohtade arv</t>
  </si>
  <si>
    <t>Koolieelsete lasteasutuste personali voolavus, %</t>
  </si>
  <si>
    <t>&lt; 5</t>
  </si>
  <si>
    <t>Põhikoolist väljalangenud õpilased, %</t>
  </si>
  <si>
    <t>Pärast gümnaasiumi lõpetamist kõrgkoolis õpingute jätkajate osatähtsus, %</t>
  </si>
  <si>
    <t>Pärast gümnaasiumi lõpetamist kutseõppeasutuses õpingute jätkajate osatähtsus, %</t>
  </si>
  <si>
    <t>Pärast gümnaasiumi lõpetamist õpingute mittejätkajate osatähtsus, %</t>
  </si>
  <si>
    <t xml:space="preserve">Arvutite arv munitsipaalüldhariduskoolides </t>
  </si>
  <si>
    <t>E5</t>
  </si>
  <si>
    <t>E-kooli kasutavate munitsipaalkoolide osatähtsus munitsipaalkoolidest, %</t>
  </si>
  <si>
    <t>KULTUUR</t>
  </si>
  <si>
    <t>Kultuuriprojektide toetused linna tegevuskuludest, %</t>
  </si>
  <si>
    <t>Väljaspoolt Tartut pärit loojatele mõeldud soodsa rendiga ajutiste tegevuspindade arv  (k.a. külalisateljeed ja -stuudiod)</t>
  </si>
  <si>
    <t>-</t>
  </si>
  <si>
    <t>Tartu loomemajanduskeskuse inkubatsiooniperioodi läbinud loovettevõtete arv</t>
  </si>
  <si>
    <t>Linna huvialakoolide õpilaste osatähtsus 7-19 aastaste õpilaste seas, %</t>
  </si>
  <si>
    <t>Linnalt toetust saavate erahuvikoolide õpilaste osatähtsus 7-19 aastaste õpilaste seas, %</t>
  </si>
  <si>
    <t>Rahvakultuurialase huvitegevusega hõlmatud laste ja noorte osatähtsus 7-26 aastaste laste ja noorte seas, %</t>
  </si>
  <si>
    <t>Rahvakultuurialase huvitegevusega hõlmatud eakate osatähtsus elanikkonnast vanuses 60 ja vanemad, %</t>
  </si>
  <si>
    <t>Teatrite, kontserdiasutuste ja kinode külastuste arv</t>
  </si>
  <si>
    <t>Muuseumide ja galeriide külastuste arv</t>
  </si>
  <si>
    <t>Kultuuriakna registreeritud kasutajate arv</t>
  </si>
  <si>
    <t>Kultuuriakna keskmine külastuste arv päevas</t>
  </si>
  <si>
    <t>NOORSOOTÖÖ</t>
  </si>
  <si>
    <t>Rahastatud omaalgatuslike noorteprojektide osatähtsus kõigist rahastatud noorteprojektidest, %</t>
  </si>
  <si>
    <t>Noortele suunatud veebipõhise infokeskkonna keskmine külastuste arv kuus</t>
  </si>
  <si>
    <t>Tehnika, teaduse ja kaasaegsete tehnoloogiatega seotud huviringide osatähtsus huviringidest, %</t>
  </si>
  <si>
    <t>SPORT</t>
  </si>
  <si>
    <t xml:space="preserve">Sportlikku tegevusse kaasatud üldhariduskoolide õpilaste osatähtsus kõigist õpilastest, % </t>
  </si>
  <si>
    <t>Virtuaalses keskkonnas oma tegevust kajastavate spordiklubide osatähtsus kõigist spordiklubidest, %</t>
  </si>
  <si>
    <t>Linnaosade arv (kokku 17), kus on vähemalt üks heas korras avalik tervisespordirada või -paik</t>
  </si>
  <si>
    <t>3. astme kutsekvalifikatsiooniga treenerite osatähtsus kõigist treeneritest, %</t>
  </si>
  <si>
    <t>Spordialade arv, mille üritused on kantud rahvusvahelisse kalendrisse</t>
  </si>
  <si>
    <t>KOMMUNAALMAJANDUS</t>
  </si>
  <si>
    <t>Randumissildade arv</t>
  </si>
  <si>
    <t>Säästuplokkidega tänavavalgustite osatähtsus, %</t>
  </si>
  <si>
    <t>KESKKOND</t>
  </si>
  <si>
    <t>Ühisveevärgi teenust kasutavate elanike osatähtsus, %</t>
  </si>
  <si>
    <t>Ühiskanalisatsiooni teenust kasutavate elanike  osatähtsus, %</t>
  </si>
  <si>
    <t>Puhastatud reovee osatähtsus, %</t>
  </si>
  <si>
    <t>Korraldatud jäätmeveoga liitunute osatähtsus, %</t>
  </si>
  <si>
    <t>Jäätmejaamade külastuste arv</t>
  </si>
  <si>
    <t>TRANSPORT</t>
  </si>
  <si>
    <t>Tolmuvaba tänavakattega teede osatähtsus, %</t>
  </si>
  <si>
    <t xml:space="preserve">Keskmine ühenduskiirus põhitänavavõrgul õhtusel tipptunnil, km/h </t>
  </si>
  <si>
    <t>Reisirongide väljumiste arv tööpäevadel (v. a reede)</t>
  </si>
  <si>
    <t>Rahvusvaheliste lendude arv nädalas</t>
  </si>
  <si>
    <t>Bussiliinidega kaetud tänavate osatähtsus, %</t>
  </si>
  <si>
    <t>Bussiliinide kilomeetreid aastas</t>
  </si>
  <si>
    <t xml:space="preserve">Ootepaviljonidega bussipeatuste osatähtsus, % </t>
  </si>
  <si>
    <t>Kergliiklustee pikkus, km</t>
  </si>
  <si>
    <t>Kõvakattega kõnniteede (asfalt, kivi) pikkus tänavatel, km</t>
  </si>
  <si>
    <t>TURVALISUS</t>
  </si>
  <si>
    <t>Valgustatud tänavate osatähtsus, %</t>
  </si>
  <si>
    <t>2010. aastal alustati Tartu piirkonna digitaalse geoarhiivi loomist. 2011. aastal toimusid trassiskeemide algsisestused ja täiendamised digitaalsesse geoarhiivi. Tartu linna digitaalne geoarhiiv annab võimaluse Tartu linnal ja Tartu piirkonna teistel kohalikel omavalitsustel ning maamõõtjatel geodeetiliste andmete vahetamiseks ja korrastamiseks.</t>
  </si>
  <si>
    <t>Toimus digitaalplaani (M 1:2000) uuendamine  M1:500 mõõdistustööde andmete alusel.</t>
  </si>
  <si>
    <r>
      <t>Aastaringselt nähtava teekattemärgistusega taastati 7620 m</t>
    </r>
    <r>
      <rPr>
        <vertAlign val="superscript"/>
        <sz val="9"/>
        <rFont val="Arial"/>
        <family val="2"/>
      </rPr>
      <t>2</t>
    </r>
    <r>
      <rPr>
        <sz val="9"/>
        <rFont val="Arial"/>
        <family val="2"/>
      </rPr>
      <t xml:space="preserve"> teekattemärgistust,  millest ligikaudu 2300 m</t>
    </r>
    <r>
      <rPr>
        <vertAlign val="superscript"/>
        <sz val="9"/>
        <rFont val="Arial"/>
        <family val="2"/>
      </rPr>
      <t>2</t>
    </r>
    <r>
      <rPr>
        <sz val="9"/>
        <rFont val="Arial"/>
        <family val="2"/>
      </rPr>
      <t xml:space="preserve"> moodustasid ülekäigurajad.</t>
    </r>
  </si>
  <si>
    <t>Jätkati tänavanimesiltide paigaldamist ja infoviidasüsteemi täiendamist. Vastavalt ühtse viidasüsteemi projektile jätkati teenumbrite/marsruuditähiste viitade paigaldust erinevatel ristmikel. (Vahendid ülesande 1.4.4 all).</t>
  </si>
  <si>
    <t>2011. aastal vahetus Tartu linna avaliku bussiliiniveo teostaja. Tartu linna avaliku bussiliiniveo leping sõlmiti kuni juunini 2017  AS-iga SEBE. Aastaseks läbisõiduks Tartu avalikul liiniveol oli 3 543,3 tuh km. Lisaks avalikule liiniveole veeti reisijaid Tartus ka kahel kommertsliinil: Kesklinn-Lõunakeskus ja Kesklinn-Prisma, mida opereerisid OÜ Automen ja AS Hansabuss.</t>
  </si>
  <si>
    <t>Valdadega ühiseid teemaplaneeringuid 2011. aastal ei koostatud. Edaspidi on plaanis koostada koostöös Tartu Maavalitsuse ja lähivaldadega "Tartu linna ja lähivaldade arengustrateegia" (asustuse suunamise, transpordisüsteemi, puhkealade ja ettevõtlusalade teemaplaneering).</t>
  </si>
  <si>
    <t>Supilinna üldplaneeringu koostamise menetlemine, osalemine projektis „Osalusplaneerimine Supilinna teemaplaneeringu koostamisel“.</t>
  </si>
  <si>
    <t>2010. aastal alustati Ettevõtluse Arendamise Sihtasutuse toetusel projekti „Tartu piirkonna digitaalse geoarhiivi loomine“. Tartu linn töötas välja koostöös Luunja, Ülenurme, Nõo, Rõngu ja Tartu valdadega IT-lahenduse geodeetiliste tööde ja mõõdistuste andmete haldamiseks, kohalike omavalitsuste ja maamõõdufirmade vahelisteks andmete vahetusteks ning ühtse kaardiandmebaasi loomiseks. Kõik projektis osalevad omavalitsused saavad lisada geoandmeid ühtsesse kesksesse andmesüsteemi ning digitaalset arhiivi saavad kasutada projektis osalevate omavalitsuste elanikud ja piirkonnas tegutsevad ettevõtted. 2011. aastal toimus üleminek Tartu piirkonna geomõõdistuste infosüsteemi "geoarhiiv" keskkonda.</t>
  </si>
  <si>
    <t>Kuna hoone renoveerimiseks pole õnnestunud senini leida sobilikku kaasrahastamise võimalust, siis pole kulunud ka linna omaosaluse vahendeid.</t>
  </si>
  <si>
    <t>Võimalikuks ruumide rekonstrueerimiseks raamatukogu tarbeks Staadioni 48 hoones koostati hoone loodetiiva kohta muinsuskaitse eritingimused.</t>
  </si>
  <si>
    <t>Aastaringse hoolduse all oli 293,7 ha haljasalasid, millest ca 72 ha moodustasid  metsad. Haljasalad on jagatud nelja hooldusintensiivsuse klassi. Kõige kõrgema hooldusintensiivsusega on kesklinna haljasalad ja laste mänguväljakud. Hoolduse käigus koristatakse alad prügist, suviti niidetakse muru, sügisel koristatakse puulehed, hoitakse korras pargiinventar ja puhkekohad. Talviti tehakse kõnniteedel ja treppidel lume- ja libeduse tõrjet. Samuti hooldatakse haljasaladel olevaid puid, põõsaid ja hekke. Likvideeriti 35 ohtliku või kuivanud linnapuud ning eemaldati (freesiti) erinevatel linna haljasaladel (peamiselt Toomemäel ja Kesklinnas) 86 kändu, juurde istutati 20 puud.</t>
  </si>
  <si>
    <t>Tartu linna arengukavalised ülesanded on püstitatud arengustrateegia Tartu 2030 järgmiste eesmärkide täitmiseks:</t>
  </si>
  <si>
    <t>E1 - Tartu haridus- ja teadusasutustes töötavad väga head pedagoogid, tippteadlased ja -õppejõud, oma ala tunnustatud teoreetikud ja praktikud kõikjalt maailmast.</t>
  </si>
  <si>
    <t>E2 - Tartus toimib terviklik, rahvusvahelisusele avatud haridusasutuste võrgustik, kus lõimuvad eri haridustasemed ja saab omandada konkurentsivõimelist haridust.</t>
  </si>
  <si>
    <t>E3 - Tartu kui omalaadne terviklik, rahvusvaheliselt konkurentsivõimeline haridus- ja teaduslinnak.</t>
  </si>
  <si>
    <t>E4 - Tartu ülikoolid annavad tugeva panuse regionaalset majandust toetava innovatsioonisüsteemi arendamisse.</t>
  </si>
  <si>
    <t>E5 - Tartu on elukestvat õpet võimaldav täiendus- ja ümberõppekeskus, mis hõlmab eri taseme haridusasutusi.</t>
  </si>
  <si>
    <t>E6 - Tartu haridusasutused seisavad hea eestikeelse teaduse ja hariduse kestmise eest üleilmastumise käigus.</t>
  </si>
  <si>
    <t>E7 - Tartus on elujõulised ettevõtted.</t>
  </si>
  <si>
    <t>E8 - Tartus on kõrgtehnoloogiline majandus.</t>
  </si>
  <si>
    <t>E9 - Tartu - see on parim paik äri alustamiseks ja atraktiivne investeerimiskeskkond.</t>
  </si>
  <si>
    <t>E10 - Tartus on miljööväärtuslik, koostoimiv ja turvaline linnaruum, mida kasutatakse ja arendatakse jätkusuutlikkuse printsiibil.</t>
  </si>
  <si>
    <t>E11 - Tartu on vastutustundlike ja algatusvõimeliste kodanike linn.</t>
  </si>
  <si>
    <t>E12 - Tartu linna tehnilised infrastruktuurid on ökonoomsed, kommunaalteenused jõuavad iga majapidamiseni ja ettevõtte/asutuseni.</t>
  </si>
  <si>
    <t>E13 - Tartu on integreeritud riiklikku ja rahvusvahelisse transpordivõrku, milles transpordikorraldus on turvaline, energiasäästlik ja keskkonnasõbralik.</t>
  </si>
  <si>
    <t xml:space="preserve">E14 - Tartus elavad terved, rõõmsad, sotsiaalselt aktiivsed ja hästi toime tulevad inimesed. </t>
  </si>
  <si>
    <t>E15 - Kõikidele tartlastele on vajadusel kättesaadavad kvaliteetsed sotsiaal- ja tervishoiuteenused.</t>
  </si>
  <si>
    <t xml:space="preserve">E16 - Tartu on Eesti tervishoiu ja sotsiaalhoolekande arenduskeskus. </t>
  </si>
  <si>
    <t>E17 - Tartus on professionaalsetel loojatel, kunstnikel, interpreetidel ja sportlastel laialdased tegutsemisvõimalused.</t>
  </si>
  <si>
    <t>E18 - Linnaelanikud on veendunud, et kunst, kultuur, loovus ja esteetika on Tartu linnaruumi osad, mida tuleb väärtustada, hoida ja külalistega jagada.</t>
  </si>
  <si>
    <t>Restaureerimistoetust anti 38 taotlejale. Välja maksti eelarves ettenähtust vähem toetusi, kuna taotlejate majanduslik olukord oli halvenenud ning probleemiks osutus vajaliku omafinantseeringu leidmine. Samuti tundus probleemiks olevat asjatundlike ehitajate leidmine.</t>
  </si>
  <si>
    <t xml:space="preserve">Teaduskeskus AHHAA avas oma uue maja uksed 7. mail 2011. aastal aadressil Sadama tn 1. Umbes kolme tuhande ruutmeetrisel näitusepinnal tutvustatakse külastajatele interaktiivseid kogupere-eksponaate. Hoone katusel asub maailmas ainulaadne täissfääriline planetaarium. Tartu Linnavalitsus osales projektis omafinantseeringu osamaksega. </t>
  </si>
  <si>
    <t xml:space="preserve">Tehti loodusmaja projekteerimistöid. Tegevusi kaasrahastab Keskkonnainvesteeringute Keskus meetmest "Keskkonnahariduse infrastruktuuri arendamine". Loodusmaja valmimine koondaks praegu erinevatel rendipindadel paikneva Tartu Keskkonnahariduse Keskuse tegevused ühte kompleksi ning parandaks keskkonnahariduse kvaliteeti ja kättesaadavust. Uus loodusmaja on kavas avada 2013. aastal. </t>
  </si>
  <si>
    <t xml:space="preserve">Veski spordibaasis tehti veevarustuse rekonstrueerimistöid (renoveeriti amortiseerunud puurkaev-pumbamaja, veepuhastusseadmed, hoonetevaheline vee- ja kanalisatsioonitorustik, reoveepuhasti). Projekti toetas Keskkonnainvesteeringute Keskus. </t>
  </si>
  <si>
    <t>Vahendid eraldati SA-le Tähtvere Puhkepark laululava remonttöödeks.</t>
  </si>
  <si>
    <t>Emajõe kaldakindlustuse renoveerimise raames paigaldati linnaruumi juurde uusi pinke (vahendid punkti 3.3.1 all).</t>
  </si>
  <si>
    <t>Toetati 3 linna huvikooli (lastekunstikooli ja kahte lastemuusikakooli) ja 9 erahuvikooli.</t>
  </si>
  <si>
    <t>Toetati Osaühingut Lõuna Jää. Tööpäeviti said kella 9.00-st kuni kella 11.00-ni tasuta uisuaegu lasteaedade ja koolide lapsed ning soodushindadega aegu (22.60 eurot/h) jääspordialadega tegelevad noortespordi klubid.</t>
  </si>
  <si>
    <t>Toetati Tartu teadusfestivali, mis toimus 20.-25. septembril 2011. aastal ning mille eestvedajaks oli Teaduskeskus AHHAA.</t>
  </si>
  <si>
    <t>Koostati ja väljastati kaitsekohustuse teatisi arhitektuurimälestistele ja kalmistutele, tehti miljööalade ajalooliste hooviuste tüüpjoonised, piirdeaedade ning uste varikatuste tüpoloogia. Täiendati kultuuriväärtustega asjade ja mälestiste registrit 60 kultuuriväärtusega objektiga.</t>
  </si>
  <si>
    <t xml:space="preserve">Toimus 20-23. aastaste harrastussportlaste tervisekontroll, lasteaia vanemarühma laste hammastekontroll, sugulisel teel levivate haiguste aktiivne testimine ja nõustamine, kuni 19. aastaste visiiditasu doteerimine. </t>
  </si>
  <si>
    <t xml:space="preserve">Toetati perearste 0-8. aastaste ja üle 65. aastaste elanike aktiivse tervisekontrolli teostamiseks. </t>
  </si>
  <si>
    <t>Doteeriti tartlaste statsionaarset hooldusravi voodipäevi ning rahastati hospiitsteenust, vastav teenus on Tartu linna elanikele tasuta.</t>
  </si>
  <si>
    <t>Toetati nelja Tartu linnas koduõendusteenust osutavat asutust, et osta teenuse jaoks vajalikke hooldus-, põetus- ja õendusvahendeid. Teenus ise oli patsientidele tasuta.</t>
  </si>
  <si>
    <t>Vahendid eraldati koduõendusteenust osutavatele asutustele, mille eest osteti kodustele lamajatele haigetele vajalikud hooldus- ja põetusvahendid ning korraldati nende vahendite jõudmine abivajajateni.</t>
  </si>
  <si>
    <t>Toetati tervist edendavaid projekte, esmatasandi tervishoiu tegevusi, tervishoiuosakonna poolt korraldati tervist edendavaid tegevusi. Sihtotstarbelisi eraldisi tervist edendavateks tegevusteks saadi Tervise Arengu Instituudilt, Eesti Haigekassalt, SA Innovelt ja GlaxoSmithKline Eesti OÜ-lt.</t>
  </si>
  <si>
    <t>Kõik õppevahendid 1.-9. klassini kaetakse riigieelarvest.</t>
  </si>
  <si>
    <t>Karjäärikoordinaatorite personali- ja tegevuskulud.</t>
  </si>
  <si>
    <t>Toimusid üürimaksed Riigi Kinnisvara AS-le.</t>
  </si>
  <si>
    <t>Vahendid eraldati SA-le Tartu Kultuurkapital kuld- ja hõbemedaliga gümnaasiumilõpetajate ning kiitusega kutsehariduskeskuse lõpetajate premeerimiseks.</t>
  </si>
  <si>
    <t>Hooldusravi voodikohti 2011. aastal ei suurendatud. Hooldusravi voodikohti oli 2011. aastal 95. Eesmärgiks on seatud, et hooldusravi voodikohtade arv ulatuks 2013. aastaks 115-ni.</t>
  </si>
  <si>
    <t>2011. aastal kasutati 2010. aastal eraldatud ning kasutamata jäänud vahendeid loodus, tehnika ja tehnoloogia õppevahendite soetamiseks.</t>
  </si>
  <si>
    <t>Elanikke teavitati ajakirjanduse vahendusel keskkonnamõju hindamistest ja korraldatud jäätmeveo toimumisest linnas. Keskkonnainfot avaldatakse ka Tartu linna kodulehel.</t>
  </si>
  <si>
    <t xml:space="preserve">Linn toetas Tartu Ülikooli ning Eesti Maaülikooli ühiselamute renoveerimist. </t>
  </si>
  <si>
    <t>Toetati Tartu Ülikooli spordihoone ja Eesti Maaülikooli spordihoone ehituslaenude tasumist.</t>
  </si>
  <si>
    <t>Vahendid eraldati MTÜ-le Naabrusvalve Keskus ja MTÜ-le Eesti Naabrivalve elanike turvalisuse tagamise kindlustamiseks kavandatud projektide läbiviimiseks.</t>
  </si>
  <si>
    <t>Valgustatud ülekäiguradade arv</t>
  </si>
  <si>
    <t>…</t>
  </si>
  <si>
    <t>Toetati Loomemajanduskeskuse tegevust Kalevi 13 ja 15 hoonetes. Täiendavat tegevustoetust anti 2011. aasta sügisest Lutsu 3, 5 ja Munga 8 asuvale Antoniuse Õuele.</t>
  </si>
  <si>
    <t>Toetati tartlastest sportlaste osalemist rahvusvahelistel (tiitli)võistlustel, toimus suhtlus sõpruslinnade Pihkva ja Tamperega.</t>
  </si>
  <si>
    <t>Anti välja igakuist kultuurikalendrit ning Tartu mainesündmuste kalendrit (eesti, inglise, vene ja saksa keeles).</t>
  </si>
  <si>
    <t xml:space="preserve">Linna eelarvest finantseeriti 9 linnavalitsuse hallatavat asutust, toetati 9 erahuvikooli, kahte  täiskasvanute koolitusasutust, noortega tegelevaid spordi- ja huvialaklubisid, noortelaagreid, kultuuriühinguid ning kultuuri-, noorsoo- ja spordiprojekte. Tartu linna ja EASi toel renoveeriti Kalevi 15 hoone ning jätkati ehitustöid Kalevi 17 hoones. Tartu mainesündmustena said 2011. aasta eelarvest toetust eelkõige suurfestivalid ning suuremad kultuuriasutused. Linnafestivalidest määrati kõige suuremad toetused SA Tartu Muusikafestivalile, rahvusvahelise festivali Europeade ning Tartu Hansapäevade korraldamiseks. 2011. aastal võõrustas Tartu linn Euroopa suurimat rahvakultuuri festivali Europeade. Festivalil osales 3860 inimest 27 riigist. Kaugeimalt tulijad olid Fääri saartelt, Gröönimaalt ja Küproselt. Suurim arv osalejaid saabus festivalile Lätist, Soomest ja Saksamaalt. Samaaegselt Europeadega toimusid Tartus traditsioonilised Hansapäevad, mis lisasid festivalile kesk- ja muinasaegset hõngu. Sündmused täiendasid külastajate poolest üksteist ning aitasid optimeerida festivalide kulusid. Korraldajate hinnangul külastas Europeade festivali ja Hansapäevi nelja päeva jooksul 80 000 inimest, ava- ja lõppkontserti Tartu lauluväljakul külastas kokku ca 10 000 piletiga vaatajat. </t>
  </si>
  <si>
    <t>2011. aastal oli Tartu linnas kokku 19 päevase õppevormiga munitsipaalkooli, sh 4 põhikooli (Kesklinna Kool, Veeriku Kool, Kroonuaia Kool, Mart Reiniku Kool), 14 gümnaasiumi ning hariduslike erivajadustega lastele mõeldud Maarja Kool. 2011. aastal korraldati ümber Tartu Mart Reiniku Gümnaasiumi tegevus, mille tulemusena jätkas alates 01.08.2011 tegevust kaks eraldiseisvat kooli: Tartu Mart Reiniku Kool ja Tartu Jaan Poska Gümnaasium. 2011. aasta lõpul õppis Tartu linna munitsipaalkoolides 9510 (2010. aastal 9525) Tartu linna õpilast ehk 82,8% päevakoolide õpilaste üldarvust (2010.a 83,2%). Pikapäevarühmades osales keskmiselt 1102 (2010. a 962) õpilast, võrreldes 2010. aastaga on pikapäevarühmades osalus suurenenud 140 õpilase võrra. Keskmiselt õppis teistest omavalitsusüksustest päevastes munitsipaalkoolides kokku 1998 õpilast (2010.a 1910). 
Tartus oli 2011. aastal viis eraüldhariduskooli: Waldorfgümnaasium, Kristlik Kool, Katoliku Kool, Rahvusvaheline Kool ning Tartu Erakool. Keskmiseks õpilaste arvuks erakoolides oli 712 õpilast (2010. aastal 668). Tartu linna erakoolides õppis keskmiselt 583 Tartu linna õpilast ehk 82% erakoolide õpilaste arvust (2010. aastal 550). Kokku moodustab erakoolide õpilaste arv 6,2% kogu Tartu linna õpilaste arvust.</t>
  </si>
  <si>
    <t xml:space="preserve">2011. aastal kindlustati teenuste ja toetuste kättesaadavus abivajajatele samades mahtudes nagu eelmistel perioodidel. 2011. aastal korraldati 7 hankemenetlust: üks sotsiaalteenuse korraldamiseks lastele, kolm toimetulekuraskustes inimestele ning kolm puuetega inimestele ja eakatele. 
Projektitöö oli 2011. aastal suunatud hooldajate abistamisele, psüühilise erivajadusega inimeste ning töötute aktiviseerimisele ja toetamisele töö leidmisel. Töötute aktiviseerimisel oli oluline roll koostöös mittetulundussektoriga rakendatavatel projektidel.
2011. aasta olulisim investeering hoolekandes oli Lubja 7 sotsiaalmaja rekonstrueerimise lõpetamine. Rekonstrueerimise käigus renoveeriti maja III ja IV korruse sotsiaalüürilepingu alusel kasutusse antavad eluruumid. II korruse eluruumid kohandati sotsiaalmajutusteenuse pakkumiseks sobilikeks ruumideks (kokku kohti kuni 32-le kliendile). Samuti renoveeriti Lubja 7 sotsiaalmaja keldrikorrusel asuva Varjupaiga ruumid 70-le kliendile. </t>
  </si>
  <si>
    <t>Telliti mainetrükiste kujundused, uued mainetrükised saavad valmis 2012. aasta esimesel poolel.</t>
  </si>
  <si>
    <t>Arengukavaliste ülesannete täitmiseks saadi 2011. aastal linnaeelarvest 19,8 milj. eurot ning eelarveväliseid vahendeid 10,4 milj. eurot, kokku 30,2 milj. eurot.</t>
  </si>
  <si>
    <t>Linna toetust kasutati Tartu Teaduspargi  ja Protolabi infrastruktuuri arendamiseks. EAS-ilt laekus toetus Nanolabori ehituse projektile "Pooltööstuslik labor nanotehnoloogilise arendustöö-teenuste pakkumiseks". Seemnekapitalifondi ei ole käivitatud kriitilisest massi piiratusest tingituna. Riigi tasandil on loodud Arengufond.</t>
  </si>
  <si>
    <t>Linna toetust kasutati inkubatsioonifirmadele väljarenditud ruumide kasutamise ja korrashoiu kulude katmiseks, Tartu Teaduspargi turundamiseks alustavatele ja tegutsevatele tehnoloogiaettevõtetele, koostööpartnerite otsinguteks ja välisorganisatsioonidega suhtlemiseks, ühisüritusteks ning koolitusteks ettevõtjatele koostöös teiste teadusparkide ja inkubaatoritega. Lisavahenditena on kajastatud Teaduspargi äriteenuste tuluna EAS inkubatsiooniteenuse osutamise hankelepingu raames laekunud vahendid.</t>
  </si>
  <si>
    <t>Projekteerimistöid 2011. aastal ei tehtud.</t>
  </si>
  <si>
    <t>Tehti Sõpruse silla kohtparandusi.</t>
  </si>
  <si>
    <t>Küüni tänav rekonstrueeriti jalakäijate promenaadiks 2010. aastal. 2010. aastal koostati Supilinna linnaosa ruumilise kujunemise analüüs, mille järel valmib Supilinna teemaplaneering. Hetkel on Supilinna teemaplaneering veel menetluses. Selle kinnitamisel hakatakse arendama ka vastava piirkonna tehnilist infrastruktuuri.</t>
  </si>
  <si>
    <r>
      <t>Tasuti uuselamurajoonide infrastruktuuri ehitamise eest Kvissentali ja Hipodroomi tn piirkonnas. AS Vallikraavi Kinnisvara ehitas välja Oksa tn ja Ladva tn lõigud ning andis linnale üle 435 m pikkuses ja 2617 m</t>
    </r>
    <r>
      <rPr>
        <vertAlign val="superscript"/>
        <sz val="9"/>
        <rFont val="Arial"/>
        <family val="2"/>
      </rPr>
      <t>2</t>
    </r>
    <r>
      <rPr>
        <sz val="9"/>
        <rFont val="Arial"/>
        <family val="2"/>
      </rPr>
      <t xml:space="preserve"> pindalaga sõiduteid koos tänavavalgustusega ning 1060 m</t>
    </r>
    <r>
      <rPr>
        <vertAlign val="superscript"/>
        <sz val="9"/>
        <rFont val="Arial"/>
        <family val="2"/>
      </rPr>
      <t>2</t>
    </r>
    <r>
      <rPr>
        <sz val="9"/>
        <rFont val="Arial"/>
        <family val="2"/>
      </rPr>
      <t xml:space="preserve"> pindalaga kõnniteid. </t>
    </r>
  </si>
  <si>
    <t>Küüni tänav rekonstrueeriti jalakäijate promenaadiks 2010. aastal. 2011. aastal vanalinna tänavatel ehitustöid ei toimunud.</t>
  </si>
  <si>
    <t>Lammutati amortiseerunud ja omanikuta garaažid Raudtee 3T krundilt ning Pepleri 1a amortiseerunud ja kasutuseta hoone.</t>
  </si>
  <si>
    <t>2011. aasta eelarves amortiseerunud hoonete lammutustöödeks vahendeid ei olnud ja vastavaid töid ei tehtud.</t>
  </si>
  <si>
    <t xml:space="preserve">Ettevõtluse Arendamise Sihtasutusele esitati 2010. aastal linnaliste piirkondade konkurentsivõime tugevdamise meetmesse Toomemäe pargi turismimarsruudi heakorrastamise projekti taotlus, kuid see ei saanud toetust. Otsitakse uusi võimalusi projektile toetuse leidmiseks. </t>
  </si>
  <si>
    <r>
      <t>Koostöös Tartu Korteriühistute Liiduga viidi ellu projekt  “Hoolas Ühistu 2011”, mille raames said ühistud soodushinnaga üle anda suuremõõtmelisi jäätmeid. Kokku veeti selle projekti raames keskkonnajaamadesse 954 m</t>
    </r>
    <r>
      <rPr>
        <vertAlign val="superscript"/>
        <sz val="9"/>
        <rFont val="Arial"/>
        <family val="2"/>
      </rPr>
      <t>3</t>
    </r>
    <r>
      <rPr>
        <sz val="9"/>
        <rFont val="Arial"/>
        <family val="2"/>
      </rPr>
      <t xml:space="preserve">  jäätmeid.</t>
    </r>
  </si>
  <si>
    <t>Koostöös MTÜ Tartumaa Jäätmearendusega viidi ellu projekt “Tartu piirkonna jäätmejaama rajamine”. Jäätmejaam rajati Turu 49 kinnistule. Vahendid jäätmejaama rajamiseks eraldas Ühtekuuluvusfond. Jäätmejaama ehitustööd lõppesid 2012. aasta jaanuaris.</t>
  </si>
  <si>
    <t>Jalaka 60B asuvasse keskkonnajaama tõid elanikud 10 424 kg ning Jaama 72c asuvasse keskkonnajaama 20 415 kg ohtlikke jäätmeid. Jäätmejaamasid külastas 2011. aastal kokku 19 085 inimest. 14-sse bensiinijaama tõid elanikud 9 484 kg vanaõlisid ja akusid.</t>
  </si>
  <si>
    <t>Valmis Tamme staadioni enam kui 1500 pealtvaatajat mahutav tribüünihoone ja asfaltbetoonist kattega ringrada. Tribüünihoones on riietus- ja administratsiooniruumid, treeningsaalid ning sisejooksurada. Projektile saadi toetust Euroopa Regionaalarengu Fondi linnaliste piirkondade arendamise meetmest. Plaanis on veel rekonstrueerida olemasolev olmehoone ja mänguväljak.</t>
  </si>
  <si>
    <t>2011. aasta eelarvesse sõudmis- ja aerutamiskeskuse juurdeehituseks vahendeid ei planeeritud ning tegevusi ei toimunud.</t>
  </si>
  <si>
    <t xml:space="preserve">Ropka parki rajati mänguväljak, kus on ronimispüramiid, karussell, välilauatennise laud ning tehti asfaltplatsiga tänavakorvpalliväljak. </t>
  </si>
  <si>
    <t>Toetati erinevaid kultuuriprojekte. Täiendavaid vahendeid saadi Eesti Kultuurkapitalilt, Tartu Kultuurkapitalilt ning Eest Laulu- ja Tantsupeo sihtasutuselt.</t>
  </si>
  <si>
    <t>Toetati kultuuriühingute aastaringset tegevust ning seltsitegevuse üritusi.</t>
  </si>
  <si>
    <t xml:space="preserve">
Toetati kultuuri, spordi ja noorsootöö projekte (vahendid punktide 5.9.6 ja 5.9.8 all). Toimusid muuseumide ühisturundused ning kultuuriosakonna infopäevad. </t>
  </si>
  <si>
    <t>Kultuuri, spordi ja noorsootöö projektide toetused ja tegevustoetused.</t>
  </si>
  <si>
    <t>Alustati rahvusvahelise noorte osalust käsitleva projekti ettevalmistamist (partneriteks Stuttgart ja Istanbul). Viidi läbi Põhjamaade sõpruslinnade noorteprogramm.</t>
  </si>
  <si>
    <t>Toetati 68 lastehoiu teenuse pakkujat, kes omasid kehtivat tegevusluba. Lapsehoiuteenuse osutajate arv kasvas 2010. aastaga võrreldes 16 võrra.</t>
  </si>
  <si>
    <t>Rekonstrueeriti Kalevi tn kõnniteid ca 200 m, Näituse tn 200 m ja Vanemuise 6 kõnnitee ca 80 m ulatuses.</t>
  </si>
  <si>
    <t>2011. aastal tagati umbes 9600 liiklusmärgi (s.h tänavasiltide, 2350 m jalakäijate piirete, 791 fooripea, 205 jalakäijate summeri, 130 bussiinfotoru) korrasolek. Liikluskorralduseks paigaldati 288 uut statsionaarset ja 291 ajutist liiklusmärki.</t>
  </si>
  <si>
    <t>Ümberlaadimisjaama arendamist finantseerib Ühtekuuluvusfond projekti "Aardlapalu jäätmekäitluskeskuse arendamine" raames (punkt 2.2.1). Projekti viib ellu MTÜ Tartumaa Jäätmearendus koostöös AS-ga Veolia Keskkonnateenused.</t>
  </si>
  <si>
    <t>Parkide ja haljasalade haljastusprojekte ei koostatud.</t>
  </si>
  <si>
    <t>Renoveeriti Toomemäe tenniseväljakute treppi, Riia-Vaksali ristmiku treppi, Marja ja Kivi tn treppe ning Raekoja taguse haljasala treppi.</t>
  </si>
  <si>
    <t>Telliti Võidu silla tehnilise seisukorra hinnang.</t>
  </si>
  <si>
    <t>Koostöös võrguarendajatega rekonstrueeriti Filosoofi ja Jaama tänav.</t>
  </si>
  <si>
    <t>MTÜ Iseseisev Elu osutas toimetulekuraskustes sotsiaaleluasemeteenuse saajatele tugiisikuteenust. Teenust osutati keskmiselt 55-le leibkonnale kuus ning 87-le kliendile aastas. Toetati Toidupanga tegevust (MTÜ Iseseisev Elu). 2011. a said Toidupanga kaudu toiduabi 327 lastega peret ja 187 üksikisikut. Osaleti tööealistele sõltlastele mõeldud MTÜ Iseseisva Elu projektis: "TTI - Lõuna - Eesti alkoholi- ja narkosõltlaste tööturule integreerimine läbi nõustamise." Tartus sai teenust 104 inimest, neist 40 naist ja 64 meest. Projekti tegevuse tulemusena rakendus tööle töötutest 22 inimest, 10 naist ja 12 meest. Õppima läks 3 inimest. 2011. aastal osutati võlanõustamisteenust sotsiaaltööteenistuse võlanõustajaks spetsialiseerunud sotsiaaltöötaja poolt 1750 korral, sellest kohapeal nõustamisi oli 632, telefoni teel nõustamisi 791 ning e-maili teel anti nõu 327 korral. Võlanõustamisteenust vajavate isikute arv on aastatega kasvanud: 2009. aastal osutati teenust 822 korral ning 2010. aastal 1275 korral. Keskmiselt nõustati 2011. aastal päevas 8 klienti.</t>
  </si>
  <si>
    <t xml:space="preserve">Uusi kogumispunkte ei rajatud. </t>
  </si>
  <si>
    <t>Tegevustoetust eraldati seitsmele eralasteaiale. Eralasteaedades oli 2011. aastal 18 rühma 299 lapsega, sh Tartu linna sissekirjutust omas 288 last (2010. aastal vastavalt 17 rühma 276 lapsega, sh Tartu linna sissekirjutust omas 266 last).</t>
  </si>
  <si>
    <t>Karoliine lasteaias soojustati hoone otsaruumide välisfassaadid. Toimusid  projekteerimis- ja lammutustööd ning keskküttesüsteemi ehitustööd täiendavate lasteaiakohtade tarvis Ilmatsalu 46 asuvates ruumides. Täiendavad ruumid liidetakse Meelespea lasteaiaga.</t>
  </si>
  <si>
    <t>Tartu Vaba Waldorfkooli Seltsi ja Tartu linna koostöös on plaanis rajada Waldorfkeskuse ühe osana uus eralasteaed. 3-rühmalise waldorflasteaia valmimisega tekiks täiendavalt juurde 54 lasteaia- ja 18 lastehoiu kohta. 2012. aastal on plaanis kuulutada koostöös Tartu linnaga välja arhitektuurivõistlus, et leida keskuse kui terviku jaoks arhitektuurne lahendus. Rajatava Waldorfkeskuse projekteerimiseks ja ehitamiseks on plaanis leida rahastust Euroopa Liidu Struktuurivahendite uue perioodi (2014-2020) fondidest.</t>
  </si>
  <si>
    <t>Alustati Tartu Kutsehariduskeskuse Põllu 11 õppekorpuse juurde autoerialade õppetöökodade rajamist. Rahastamine toimus SA INNOVE kaudu HM Elukeskkonna arendamise rakenduskava prioriteetse suuna „Hariduse infrastruktuuri arendamine“ meetmest  „Kutseõppeasutuste õppekeskkonna kaasajastamine“.</t>
  </si>
  <si>
    <t>Rehabilitatsioonikeskuse ehitamine lükkus edasi, kuna rahaliste vahendite nappuse tõttu otsustati esmalt lahendada ruumiprobleemid Lubja 7 hoones.  Lubja 7 rekonstrueerimise projekt  viidi ellu 2010. aastal ja sellele saadi toetust linnaliste piirkondade arendamise meetmest Ettevõtluse Arendamise Sihtasutuse kaudu.</t>
  </si>
  <si>
    <t>Lõpetati Tartu sotsiaalmaja Lubja 7 rekonstrueerimistööd.</t>
  </si>
  <si>
    <t>Vahendite puudusel tegevust ei toimunud.</t>
  </si>
  <si>
    <t xml:space="preserve">Toimus ülelinnaline elanike küsitlus "Tartlane ja keskkond". Järgmised ülelinnalised küsitlused toimuvad 2013. aastal ("Tartu ja tartlane") ning 2016. aastal ("Tartlane ja keskkond"). </t>
  </si>
  <si>
    <t>Rekonstrueeriti Raekoja plats 3 ning Küüni 1,3,5 katusekorruste väljaehitused.</t>
  </si>
  <si>
    <t>Jätkus Ranna tee ja Lubja tänava piirkonna detailplaneeringu koostamine.</t>
  </si>
  <si>
    <t>Toetati 2921 noore osavõttu 31 juriidilise isiku (sh 3 munitsipaalasutuse) poolt korraldatud laagritest, sh 2297 noore osalemist vaba aja, 234 osalemist vähekindlustatud perede laste ning 390 noore osavõttu töökasvatuslikest laagritest. Lisavahendeid saadi Haridusministeeriumilt.</t>
  </si>
  <si>
    <t xml:space="preserve"> </t>
  </si>
  <si>
    <t xml:space="preserve">Spordiprojektide eelarvest toetati 177 erinevat spordiüritust ja -projekti, millest kaalukamad olid maineüritused, traditsioonilised ja saavutusspordi üritused. Suuremad toetuste saajad olid Klubi Tartu Maraton üritused (5), Tartu Grand Prix tänavasõidus, Miss Valentine iluvõimlemises, Tallinn-Tartu GP, G. Sule Õhtumiiting ning Tammeka Cup. Esindusvõistkondadest toetati Tartu Ülikool/Rock korvpallimeeskonda, Tartu Pere Leib võrkpallimeeskonda, Tartu Tammeka jalgpallimeeskonda ning Tartu Kalev/Välk jäähokimeeskonda. </t>
  </si>
  <si>
    <t xml:space="preserve">2011. aasta lõpu seisuga oli Tartu linnal 593 eluruumi, millest 308 asusid linnale kuuluvates majades, mille haldajaks oli Tartu Elamuhalduse AS. Ülejäänud 285 eluruumi asusid 143-s erinevas kortermajas, kus olid moodustatud kas korteriühistu, ühisus või oli määratud valitseja. 2011. aastal sõlmiti kokku 382 üürilepingut, sh sotsiaalüürilepinguid 352 (esmakordne üürileandmine 74, korduvleping 278), tavaüürilepinguid 22 (esmakordne üürileandmine 2, korduvleping 20) ning tasuta kasutamise lepinguid 8 korral. 2011. aasta lõpu seisuga oli Tartu linnale kuuluvatest eluruumidest asustamata 40 eluruumi ehk 7%. 
2011. aastal jätkati sarnaselt 2010. aastale projekteerimise ja ehituse käigus suurema tähelepanu pööramist hoonete energiasäästlikule juhtimisele. Selleks kasutati hoonete automatiseerimist, millega suudetakse kiiresti ja operatiivselt reageerida kõikidele häiretele, mis süsteemis võivad esineda (erinevad avariid vms). Selle abil saab juhtida erinevaid ruumiplokke, nende kütet, ventilatsiooni, valgustatust vastavalt ruumide täituvusele (inimeste arvule, välistemperatuuridele) ja loomuliku valguse määrale, lugeda erinevaid lugemeid ja neid edastada võrguvaldajatele jne. </t>
  </si>
  <si>
    <t xml:space="preserve">Toetati kodustele voodihaigetele  hooldus- ja põetusvahendite ostmist, ravikindlustusega hõlmamata tartlaste ravikulude katmist, koduõendusteenust, esmatasandi tervishoiu, sh  koolitervishoiu, hooldusravi ja perearstiabi tegevust ning koolitusi. Doteeriti Tartu linna elanike hospiitsteenust ning hooldusravi voodipäevi SA Tartu Ülikooli Kliinikumi Spordimeditsiini- ja taastusravi kliinikus ning laste ja noorte kuni 19. aastaste vältimatu abi visiiditasu SA Tartu Ülikooli Kliinikumis. 
Aura veekeskusesse paigaldati elustamisaparaat. 
Osaleti SA Tartu Ülikooli Kliinikumi Lastefondi projektis „Kogemusnõustamine Tartu Ülikooli kliinikumis“ ning projektis “Tervislike valikute toetamine Tartu linnas”. Korraldati erinevaid terviseedenduslikke üritusi: tervishoiu aastakonverentsi VIII „Tervishoid Tartus”, Tartlaste tervisekampaaniat „Jalgsi tervise nimel, tervisekonverentsi „Noorte tervis ja noored tervisest”, Tartu linna tervisepäeva, tervist edendavate võrgustike (koolide, lasteaedade ja töökohtade) arendamist ja koostööseminare. Tervist edendavate projektide raames toetati elanike terviseteavitusi, seksuaalsel teel levivate haiguste ennetusi, sõltuvushaiguste ennetusi, südame- ja veresoonkonnahaiguste ennetusi, vigastuste ennetusi ning vaimse tervise ennetustegevusi. </t>
  </si>
  <si>
    <t>E19 - Linna elanikel ja külalistel on aastaringselt võimalus osa saada heatasemelistest kultuuri- ja spordisündmustest, festivalidest, näitustest, noorteprogrammidest.</t>
  </si>
  <si>
    <t>E20 - Tartlastel on mitmekesised võimalused kultuuriliseks isetegevuseks, tegev- ja tervisespordiks.</t>
  </si>
  <si>
    <t>E21 - Tartu on Läänemere regioonis hästi kättesaadav ja tuntud unikaalse kultuuripärandiga atraktiivse ja turvalise turismi sihtkohana.</t>
  </si>
  <si>
    <t>KOKKUVÕTE</t>
  </si>
  <si>
    <t>Nr.</t>
  </si>
  <si>
    <t>Valdkond</t>
  </si>
  <si>
    <t>1.</t>
  </si>
  <si>
    <t>Majandus</t>
  </si>
  <si>
    <t>2.</t>
  </si>
  <si>
    <t>Keskkonnakaitse</t>
  </si>
  <si>
    <t>3.</t>
  </si>
  <si>
    <t>Elamu- ja kommunaalmajandus</t>
  </si>
  <si>
    <t>4.</t>
  </si>
  <si>
    <t>Tervishoid</t>
  </si>
  <si>
    <t>5.</t>
  </si>
  <si>
    <t>Vaba aeg, kultuur ja religioon</t>
  </si>
  <si>
    <t>6.</t>
  </si>
  <si>
    <t>Haridus</t>
  </si>
  <si>
    <t>7.</t>
  </si>
  <si>
    <t>Sotsiaalne kaitse</t>
  </si>
  <si>
    <t>8.</t>
  </si>
  <si>
    <t>Üldised valitsussektori teenused</t>
  </si>
  <si>
    <t>9.</t>
  </si>
  <si>
    <t>Avalik kord ja turvalisus</t>
  </si>
  <si>
    <t>Kokku</t>
  </si>
  <si>
    <t>Linna eelarvest (tuh eurot)</t>
  </si>
  <si>
    <t>Eelarveväliselt 
(tuh eurot)</t>
  </si>
  <si>
    <t>Tartu keskmise brutopalga suhe Eesti keskmisesse palka, %</t>
  </si>
  <si>
    <t>Eestis  1,7
Tartus  1,0</t>
  </si>
  <si>
    <t>Eestis  3,6
Tartus  2,5</t>
  </si>
  <si>
    <t>Eestis 13,4
Tartus  7,8</t>
  </si>
  <si>
    <t xml:space="preserve">Eestis 10,1
Tartus  5,4 </t>
  </si>
  <si>
    <t>25,2*</t>
  </si>
  <si>
    <t>Naabrusvalve tugirühmade arv</t>
  </si>
  <si>
    <t>Elanike arv naabrusvalvega hõlmatud majades</t>
  </si>
  <si>
    <t>Politsei poolt jälgitavate turvakaamerate arv</t>
  </si>
  <si>
    <t>* Mõõdetud 2006. aastal</t>
  </si>
  <si>
    <r>
      <t xml:space="preserve">HARIDUS </t>
    </r>
    <r>
      <rPr>
        <sz val="10"/>
        <rFont val="Arial"/>
        <family val="2"/>
      </rPr>
      <t>(sihtnäidud 2012/2013 õ.a)</t>
    </r>
  </si>
  <si>
    <r>
      <t xml:space="preserve">Pärast põhikooli lõpetamist </t>
    </r>
    <r>
      <rPr>
        <sz val="10"/>
        <color indexed="8"/>
        <rFont val="Arial"/>
        <family val="2"/>
      </rPr>
      <t>(va Täiskasvanute Gümnaasium, Kroonuaia ja Maarja Kool) õp</t>
    </r>
    <r>
      <rPr>
        <sz val="10"/>
        <rFont val="Arial"/>
        <family val="2"/>
      </rPr>
      <t xml:space="preserve">ingute jätkajate osatähtsus, % </t>
    </r>
  </si>
  <si>
    <t>Eestis 7,3
Tartus 3,5</t>
  </si>
  <si>
    <t xml:space="preserve">Osutati perekülastusteenust - pered, kus kasvavad koolieelses lasteasutuses mittekäivad väikelapsed ja kus pereliikmetel esineb erivajadusi, tervise- ja sotsiaalseid probleeme. Teenust osutas 2011. aastal MTÜ Hea Algus ja seda  kasutas 45 peret, kus kasvas kokku 73 last. Toimus 1297 perekülastust ja 13 pereüritust, 2 korda kuus oli väikelaste emadel võimalus käia lasteringis ja suuremate lastega mängutoas. Teenusel oli kuus keskmiselt 30 peret. Osutati rehabilitatsiooniteenust käitumis-, psüühika- ja sõltuvushäiretega lastele. Laste rehabilitatsiooniteenuse raames rahastati MTÜ Päikeseratas projekti: "Autistlike laste/noorte sotsialiseerimine ja nende perede nõustamine". Projekti kaasati 37 autismispektri häirega last koos perekonnaga. Projekti käigus õpetati lastele ja nende vanematele sotsiaalseid oskusi. Toimus 18 tundi lastevanemate koolitust ning 29 tundi lastevanemate nõustamist, 105 tundi individuaaltegevusi ning 22 tundi grupitegevust lastele. </t>
  </si>
  <si>
    <r>
      <t xml:space="preserve">Suurendati Lubja 7 varjupaiga sotsiaalmajutusteenuse kohtade arvu 12-lt 32-le. </t>
    </r>
    <r>
      <rPr>
        <sz val="9"/>
        <rFont val="Arial"/>
        <family val="2"/>
      </rPr>
      <t>Avalikel töödel osales 2011. aastal 109 erinevat inimest. Kokku tehti aasta jooksul 9987 tundi avalikke töid. Peamisteks tööandjateks olid linnavalitsuse allasutused või linna osalusega sihtasutused. Tööde sisuks oli peamiselt heakorratööd, kergemad remondi- ja ehitustööd.</t>
    </r>
    <r>
      <rPr>
        <b/>
        <sz val="9"/>
        <rFont val="Arial"/>
        <family val="2"/>
      </rPr>
      <t xml:space="preserve"> </t>
    </r>
    <r>
      <rPr>
        <sz val="9"/>
        <rFont val="Arial"/>
        <family val="2"/>
      </rPr>
      <t>Osaleti töötute abistamiseks suunatud 3 projektis: "Tartu ja Tartumaa töökeskus – riskirühmade hõivesse toomine läbi kombineeritud tööhõivemeetmete ja tugiisikuteenuse", k</t>
    </r>
    <r>
      <rPr>
        <sz val="9"/>
        <rFont val="Arial"/>
        <family val="2"/>
      </rPr>
      <t xml:space="preserve">uues tööotsingukoolituse grupis osales 125 töötut, tööle läinute arv oli 47, õppima asunute arv oli 7. </t>
    </r>
    <r>
      <rPr>
        <sz val="9"/>
        <rFont val="Arial"/>
        <family val="2"/>
      </rPr>
      <t>"Töökeskus Tartumaa tööotsijatele – edukas lõimumine tööturule",</t>
    </r>
    <r>
      <rPr>
        <sz val="9"/>
        <rFont val="Arial"/>
        <family val="2"/>
      </rPr>
      <t xml:space="preserve"> neljas koolitusgrupis osales 112 töötut, tööle saanute arv oli 33, edasi õppima suundunuid oli 19 inimest. </t>
    </r>
    <r>
      <rPr>
        <sz val="9"/>
        <rFont val="Arial"/>
        <family val="2"/>
      </rPr>
      <t xml:space="preserve">"Tartu ja Tartumaa pikaajaliste tööotsijate konkurentsivõime tõstmine läbi aktiivsete meetmete", </t>
    </r>
    <r>
      <rPr>
        <sz val="9"/>
        <rFont val="Arial"/>
        <family val="2"/>
      </rPr>
      <t>2011. aastal jõudis alustada üks tööotsijate koolitusrühm 15 töötuga, nendest üks inimene asus tööle ja üks edasi õppima juba 2011. aastal. Kõigi kolme projekti puhul tehti koostööd MTÜ Johannes Mihkelsoni Keskusega.</t>
    </r>
  </si>
  <si>
    <r>
      <t xml:space="preserve">Osaleti Euroopa Sotsiaalfondi projektis "Päevaste ja ööpäevaringsete hooldusteenuste abil tööle </t>
    </r>
    <r>
      <rPr>
        <sz val="9"/>
        <rFont val="Arial"/>
        <family val="2"/>
      </rPr>
      <t>rakendamine". Tegemist on</t>
    </r>
    <r>
      <rPr>
        <sz val="9"/>
        <rFont val="Arial"/>
        <family val="2"/>
      </rPr>
      <t xml:space="preserve"> koostööprojektiga Tartu linnavalitsuse ning Tartu ja Luunja vallaga koduhoolduse tõttu tööturult eemale jäänud inimeste tööturule aitamiseks. 2011. aastal toimus kolmes partneromavalitsuses 278 inimese hindamine ja intervjueerimine, infopäevadel osales 49 inimest, teenustele suunati 22 inimest, kelle lähedastest kolm said 2011. aasta lõpuks ka tööle ning 12-l inimesel säilis võimalus olemasoleval töökohal jätkata, kuna hooldatavale hakati projekti käigus pakkuma ööpäevaringset ja koduhooldusteenust vastavalt kliendi vajadusele. Ülejäänud kliendid osalevad aktiivselt töö otsimisel. Projekt jätkub 2013. aasta lõpuni ning selle ajaga peaks töökoha leidma 30 inimest, kes seni pole hooldatava lähedase tõttu saanud tööturul osaleda.</t>
    </r>
  </si>
  <si>
    <t>Tartu Hooldekodu (Liiva 32) juurdeehitus valmis 2008. aastal ning olemasolev hoone renoveeriti 2009. aastal. 2010. aastal toimus maja sisustamine.</t>
  </si>
  <si>
    <r>
      <t xml:space="preserve">Viidi läbi </t>
    </r>
    <r>
      <rPr>
        <sz val="9"/>
        <rFont val="Arial"/>
        <family val="2"/>
      </rPr>
      <t>hooldajate koolitusi</t>
    </r>
    <r>
      <rPr>
        <sz val="9"/>
        <rFont val="Arial"/>
        <family val="2"/>
      </rPr>
      <t>, mille käigus tutvustati hooldajate kohustusi, hoolekande teenuseid ja isikukeskset hooldamist. Osaleti täiendavate sotsiaaltoetuste maksmise korra ja Päevakeskus Kalda tegevust reguleerivate õigusaktide väljatöötamises.</t>
    </r>
    <r>
      <rPr>
        <b/>
        <sz val="9"/>
        <rFont val="Arial"/>
        <family val="2"/>
      </rPr>
      <t xml:space="preserve"> </t>
    </r>
    <r>
      <rPr>
        <sz val="9"/>
        <rFont val="Arial"/>
        <family val="2"/>
      </rPr>
      <t xml:space="preserve">Arendati projekti "Fundacion Once" kogemuste põhjal hoolekandeteenuseid. Koostöös Eesti Puuetega Inimeste Koja ja Tartu Puuetega Inimeste Kojaga toimus avaliku teenistuse arendamiseks loodud stažeerimisprogrammi alusel õppereis Hispaania suurima sotsiaalprogramme haldava fondi juurde (vahendid punkti 7.4. all). </t>
    </r>
  </si>
  <si>
    <t xml:space="preserve">Lõuna-Eestisse Karksi valda rajatakse Polli prügila. </t>
  </si>
  <si>
    <t>Osaleti partnerina projektis EmPower. EmPower on Inteligent Energy Europe programmi poolt rahastatav rahvusvaheline koostööprojekt, mis on suunatud hoone- ja ehitusenergeetika innovatiivsete lahenduste propageerimisele. Projekti käigus valmib üleeuroopaline intelligentsete energialahenduste andmeladu, toimuvad vastavateemalised koolitused ja antakse välja regionaalne Inteligent Energy auhind. Projekti partnerid Eestis on Tartu Teaduspark ja Tallinna Tehnikaülikooli Tartu Kolledž. Projekti on kaasatud veel organisatsioonid Saksamaalt, Hispaaniast ja Kreekast. Linnaeelarve vahendeid 2011. aastal ei kulunud.</t>
  </si>
  <si>
    <t>Vahendite puudusel Noortekodu rajamist ei alustatud.</t>
  </si>
  <si>
    <t>2011. aastal toimus eCitizen II projekti raames kokku 6 erinevat koolitust-seminari eelkõige linnavalitsuse ametnikele kodanike efektiivsema kaasamise teemadel.</t>
  </si>
  <si>
    <t>Volikogu paremaks teenindamiseks arendati WIFI võrku. Viidi läbi mitmesuguseid andmeside parandamise projekte: toimus Sassi lasteaia ja Maarja kooli majadevahelise võrgu arendamine, Antoniuse Gildi hoonete ja Loomemajanduskeskuse võrguseadmete arendamine, Krõlli ja Poku lasteaedade ühendamine fiibrivõrku. Ehitati välja Laululava avalik WIFI võrk.</t>
  </si>
  <si>
    <t>Vahendite puudusel ärianalüüsi vahendite arendamist ja juurutamist ei toimunud. Vastava teemaga on plaanis tegeleda 2012. aastal.</t>
  </si>
  <si>
    <t>Arendati e-arvete moodulit GoPros ning e-arvete ja DVK moodulit  Axaptas. Välja arendati e-arvete vastuvõtmise ja menetlemise moodul dokumendihalduses ja finantsinfosüsteemis ning DHS ja FIS'i vaheline side üle DVK. Dokumendiregistris tegeleti täiendavate litsentsidega.</t>
  </si>
  <si>
    <t>Vahendite puudusel vastava teemaga ei tegeletud.</t>
  </si>
  <si>
    <t xml:space="preserve">Tasuti korteriühistute remondifondi igakuiseid makseid proportsionaalselt ühistutes asuvate linnale kuuluvate pindade suurusele. </t>
  </si>
  <si>
    <t>2011. aasta eelarvesse eluruumide soetamiseks vahendeid ei planeeritud ning eluruume ei ostetud.</t>
  </si>
  <si>
    <t>Ehitus-remonttöid tehti 127-s linnale kuuluvas eluruumis.</t>
  </si>
  <si>
    <t>2011. aasta investeeringute eelarvesse nimetatud vahendeid ei planeeritud.</t>
  </si>
  <si>
    <t>Avalik tualett rajati Küüni tänavale jalakäijate promenaadi rekonstrueerimise käigus 2010. aastal.</t>
  </si>
  <si>
    <t>Anne sauna soklikorrusel konserveeriti ja tugevdati avariilisi kandekonstruktsioone.</t>
  </si>
  <si>
    <r>
      <t xml:space="preserve">Koostöös perearstide ja sotsiaalpedagoogidega toimusid infopäevad lastekaitse valdkonnas. Arendati koostöösuhteid Hariduse Tugiteenuste Keskusega. Koos Tallinna Sotsiaaltöö Keskuse ja Eesti Sotsiaaltöö Assosatsiooniga korraldati </t>
    </r>
    <r>
      <rPr>
        <sz val="9"/>
        <rFont val="Arial"/>
        <family val="2"/>
      </rPr>
      <t>sotsiaalhoolekande aastakonverentsi. T</t>
    </r>
    <r>
      <rPr>
        <sz val="9"/>
        <rFont val="Arial"/>
        <family val="2"/>
      </rPr>
      <t xml:space="preserve">oetati eakate sõitu Tallinnasse, kus toimus eakate päev. Toetati Tartus toimunud eakate päeva tähistamist ja  </t>
    </r>
    <r>
      <rPr>
        <sz val="9"/>
        <rFont val="Arial"/>
        <family val="2"/>
      </rPr>
      <t>puuetega inimeste päeva</t>
    </r>
    <r>
      <rPr>
        <sz val="9"/>
        <rFont val="Arial"/>
        <family val="2"/>
      </rPr>
      <t xml:space="preserve"> korraldamist. </t>
    </r>
  </si>
  <si>
    <r>
      <t>Osaleti välisprojektis</t>
    </r>
    <r>
      <rPr>
        <b/>
        <sz val="9"/>
        <rFont val="Arial"/>
        <family val="2"/>
      </rPr>
      <t xml:space="preserve"> </t>
    </r>
    <r>
      <rPr>
        <i/>
        <sz val="9"/>
        <rFont val="Arial"/>
        <family val="2"/>
      </rPr>
      <t>MNEMOSYNE - Teleassistance Services for Elderly Patients with Dementia Syndrome, Alzheimer and their Families.</t>
    </r>
    <r>
      <rPr>
        <sz val="9"/>
        <rFont val="Arial"/>
        <family val="2"/>
      </rPr>
      <t xml:space="preserve"> Projekti käigus valmis koolitusmaterjal ja veebilahendusel põhinev koolitusmoodul dementsete eakate ja altzheimeri tõbe põdevate eakate hooldajatele. Sotsiaalmajadesse Mõisavahe 67 ja Kalda tee 40 paigaldati eakate hädaabisüsteem.</t>
    </r>
    <r>
      <rPr>
        <sz val="9"/>
        <rFont val="Arial"/>
        <family val="2"/>
      </rPr>
      <t xml:space="preserve"> Teenus tagab eaka ööpäevaringse  turvalisuse ja kindluse ootamatute olukordade korral. </t>
    </r>
    <r>
      <rPr>
        <sz val="9"/>
        <rFont val="Arial"/>
        <family val="2"/>
      </rPr>
      <t>Psüühikahäiretega eakate päevahooldusteenuse kasutajaid oli aastas kokku 49 inimest. Keskmiselt oli kuus teenusel 17,9 inimest, igakuiselt kasutas teenust keskmiselt 26 isikut. Psüühikahäiretega eakate koduhooldusteenuse</t>
    </r>
    <r>
      <rPr>
        <b/>
        <sz val="9"/>
        <rFont val="Arial"/>
        <family val="2"/>
      </rPr>
      <t xml:space="preserve"> </t>
    </r>
    <r>
      <rPr>
        <sz val="9"/>
        <rFont val="Arial"/>
        <family val="2"/>
      </rPr>
      <t xml:space="preserve">kasutajaid oli kokku 48 inimest ja teenustundide arv aastas 3710 tundi.  </t>
    </r>
  </si>
  <si>
    <t>Telliti idapoolse ringtee 2. ehitusala eskiisprojekt, tasuvushinnang ja rahastamistaotluse korrektuur.</t>
  </si>
  <si>
    <t>Mürakaardi koostamiseks sõlmiti hankeleping AS-ga Hendrikson&amp;Ko. Mürakaart valmib 2012. aastal. Mürakaardi valmimist toetab Keskkonnainvesteeringute Keskus.</t>
  </si>
  <si>
    <t xml:space="preserve">Anne kanali ääres vahetati välja 12 palkpinki ning hooldati rannaalale rajatud mänguväljakut, puhkekohti ning puid, põõsaid ja hekke. </t>
  </si>
  <si>
    <t>ARENGUKAVA KOKKU</t>
  </si>
  <si>
    <t>sh investeeringud</t>
  </si>
  <si>
    <t>1.3</t>
  </si>
  <si>
    <t>Transpordi infrastruktuuri arendamine</t>
  </si>
  <si>
    <t>"Tartu linna arengukava aastateks 2007-2015" 2011. aasta ülesannete täitmise aruanne</t>
  </si>
  <si>
    <t xml:space="preserve">Sündivate tartlaste toetamine toimub alljärgnevalt:
I osa lapse sünnil 64 eurot, kolmandale ja järgnevale lapsele 112 eurot;
II osa lapse aastaseks saamisel 128 eurot, kolmandal ja järgneval lapsel 176 eurot;   
III osa lapse 2aastaseks saamisel 320 eurot, kolmandal ja järgneval lapsel 352 eurot.
Kokku on sünnitoetus 512 eurot, kolmandal ja järgneval lapsel 640 eurot. </t>
  </si>
  <si>
    <t>Tartu Laste Turvakodu hoone Tiigi 55 renoveerimine</t>
  </si>
  <si>
    <t>Täisealistele vaimupuudega isikutele grupikodude ja iseseisva elu keskuse rajamine</t>
  </si>
  <si>
    <t>Teenuste, toetuste ja projektide arendamine puuetega inimestele</t>
  </si>
  <si>
    <t>Sotsiaalhoolekandealased teavitustegevused</t>
  </si>
  <si>
    <t>Linna visuaalse identiteedi uuendamine</t>
  </si>
  <si>
    <t>1.5</t>
  </si>
  <si>
    <t>1.5.1</t>
  </si>
  <si>
    <t>1.5.2</t>
  </si>
  <si>
    <t>1.5.3</t>
  </si>
  <si>
    <t>1.5.4</t>
  </si>
  <si>
    <t>1.5.5</t>
  </si>
  <si>
    <t>1.6</t>
  </si>
  <si>
    <t>1.6.1</t>
  </si>
  <si>
    <t>1.6.3</t>
  </si>
  <si>
    <t>1.6.4</t>
  </si>
  <si>
    <t>1.6.5</t>
  </si>
  <si>
    <t>1.7</t>
  </si>
  <si>
    <t>1.7.1</t>
  </si>
  <si>
    <t>1.7.2</t>
  </si>
  <si>
    <t>1.7.3</t>
  </si>
  <si>
    <t>1.7.4</t>
  </si>
  <si>
    <t>1.7.5</t>
  </si>
  <si>
    <t>1.7.6</t>
  </si>
  <si>
    <t>1.7.7</t>
  </si>
  <si>
    <t>1.7.8</t>
  </si>
  <si>
    <t>1.8</t>
  </si>
  <si>
    <t>2.1</t>
  </si>
  <si>
    <t>2.1.1</t>
  </si>
  <si>
    <t>2.1.2</t>
  </si>
  <si>
    <t>2.1.3</t>
  </si>
  <si>
    <t>2.1.4</t>
  </si>
  <si>
    <t>2.1.5</t>
  </si>
  <si>
    <t>2.1.6</t>
  </si>
  <si>
    <t>2.1.7</t>
  </si>
  <si>
    <t>2.1.8</t>
  </si>
  <si>
    <t>2.1.9</t>
  </si>
  <si>
    <t>2.1.10</t>
  </si>
  <si>
    <t>2.1.11</t>
  </si>
  <si>
    <t>2.2</t>
  </si>
  <si>
    <t>2.2.1</t>
  </si>
  <si>
    <t>2.2.2</t>
  </si>
  <si>
    <t>2.2.3</t>
  </si>
  <si>
    <t>2.2.4</t>
  </si>
  <si>
    <t>2.2.5</t>
  </si>
  <si>
    <t>2.2.6</t>
  </si>
  <si>
    <t>2.2.7</t>
  </si>
  <si>
    <t>2.2.8</t>
  </si>
  <si>
    <t>2.2.9</t>
  </si>
  <si>
    <t>2.2.10</t>
  </si>
  <si>
    <t>2.2.11</t>
  </si>
  <si>
    <t>2.2.12</t>
  </si>
  <si>
    <t>2.2.13</t>
  </si>
  <si>
    <t>3.1</t>
  </si>
  <si>
    <t>3.1.1</t>
  </si>
  <si>
    <t>3.2</t>
  </si>
  <si>
    <t>3.2.1</t>
  </si>
  <si>
    <t>3.2.2</t>
  </si>
  <si>
    <t>3.3</t>
  </si>
  <si>
    <t>3.3.1</t>
  </si>
  <si>
    <t>3.3.2</t>
  </si>
  <si>
    <t>3.3.3</t>
  </si>
  <si>
    <t>3.3.4</t>
  </si>
  <si>
    <t>3.4</t>
  </si>
  <si>
    <t>3.4.1</t>
  </si>
  <si>
    <t>3.5</t>
  </si>
  <si>
    <t>3.5.1</t>
  </si>
  <si>
    <t>3.6</t>
  </si>
  <si>
    <t>3.6.1</t>
  </si>
  <si>
    <t>3.6.2</t>
  </si>
  <si>
    <t>4</t>
  </si>
  <si>
    <t>4.1</t>
  </si>
  <si>
    <t>4.1.1</t>
  </si>
  <si>
    <t>4.1.2</t>
  </si>
  <si>
    <t>4.1.3</t>
  </si>
  <si>
    <t>4.1.4</t>
  </si>
  <si>
    <t>4.1.5</t>
  </si>
  <si>
    <t>4.1.6</t>
  </si>
  <si>
    <t>4.1.7</t>
  </si>
  <si>
    <t>5.1</t>
  </si>
  <si>
    <t>5.1.1</t>
  </si>
  <si>
    <t>5.1.2</t>
  </si>
  <si>
    <t>5.2</t>
  </si>
  <si>
    <t>5.2.1</t>
  </si>
  <si>
    <t>5.2.2</t>
  </si>
  <si>
    <t>5.2.3</t>
  </si>
  <si>
    <t>5.2.4</t>
  </si>
  <si>
    <t>5.2.5</t>
  </si>
  <si>
    <t>5.2.6</t>
  </si>
  <si>
    <t>5.2.7</t>
  </si>
  <si>
    <t>5.3</t>
  </si>
  <si>
    <t>5.3.1</t>
  </si>
  <si>
    <t>5.3.2</t>
  </si>
  <si>
    <t>5.3.3</t>
  </si>
  <si>
    <t>5.3.4</t>
  </si>
  <si>
    <t>5.3.5</t>
  </si>
  <si>
    <t>5.4</t>
  </si>
  <si>
    <t>5.4.1</t>
  </si>
  <si>
    <t>5.4.2</t>
  </si>
  <si>
    <t>5.4.3</t>
  </si>
  <si>
    <t>5.5</t>
  </si>
  <si>
    <t>5.5.1</t>
  </si>
  <si>
    <t>5.5.2</t>
  </si>
  <si>
    <t>5.5.3</t>
  </si>
  <si>
    <t>5.5.4</t>
  </si>
  <si>
    <t>5.5.5</t>
  </si>
  <si>
    <t>5.6</t>
  </si>
  <si>
    <t>5.6.1</t>
  </si>
  <si>
    <t>5.6.2</t>
  </si>
  <si>
    <t>5.6.3</t>
  </si>
  <si>
    <t>5.6.4</t>
  </si>
  <si>
    <t>5.7</t>
  </si>
  <si>
    <t>5.7.1</t>
  </si>
  <si>
    <t>5.7.2</t>
  </si>
  <si>
    <t>5.7.3</t>
  </si>
  <si>
    <t>5.7.4</t>
  </si>
  <si>
    <t>5.7.5</t>
  </si>
  <si>
    <t>5.7.6</t>
  </si>
  <si>
    <t>5.7.7</t>
  </si>
  <si>
    <t>5.7.8</t>
  </si>
  <si>
    <t>5.7.9</t>
  </si>
  <si>
    <t>5.7.10</t>
  </si>
  <si>
    <t>5.8</t>
  </si>
  <si>
    <t>5.8.1</t>
  </si>
  <si>
    <t>5.8.2</t>
  </si>
  <si>
    <t>5.8.3</t>
  </si>
  <si>
    <t>5.8.4</t>
  </si>
  <si>
    <t>5.8.5</t>
  </si>
  <si>
    <t>5.8.6</t>
  </si>
  <si>
    <t>5.8.7</t>
  </si>
  <si>
    <t>5.8.8</t>
  </si>
  <si>
    <t>5.9</t>
  </si>
  <si>
    <t>5.9.1</t>
  </si>
  <si>
    <t>5.9.2</t>
  </si>
  <si>
    <t>5.9.3</t>
  </si>
  <si>
    <t>5.9.4</t>
  </si>
  <si>
    <t>5.9.6</t>
  </si>
  <si>
    <t>5.9.7</t>
  </si>
  <si>
    <t>5.9.8</t>
  </si>
  <si>
    <t>5.9.9</t>
  </si>
  <si>
    <t>5.10</t>
  </si>
  <si>
    <t>5.10.1</t>
  </si>
  <si>
    <t>5.10.2</t>
  </si>
  <si>
    <t>5.10.3</t>
  </si>
  <si>
    <t>5.10.4</t>
  </si>
  <si>
    <t>Sadamaraudtee koridori rajatav uus tänav (lõigus Riia t-Vaksali t kahetasandiline ristmik-Turu t)</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</si>
</sst>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s>
  <fonts count="56">
    <font>
      <sz val="10"/>
      <name val="Arial"/>
      <family val="0"/>
    </font>
    <font>
      <sz val="11"/>
      <color indexed="8"/>
      <name val="Calibri"/>
      <family val="2"/>
    </font>
    <font>
      <b/>
      <sz val="9"/>
      <name val="Arial"/>
      <family val="2"/>
    </font>
    <font>
      <sz val="9"/>
      <name val="Arial"/>
      <family val="2"/>
    </font>
    <font>
      <sz val="9"/>
      <name val="Times New Roman"/>
      <family val="1"/>
    </font>
    <font>
      <b/>
      <sz val="8"/>
      <name val="Arial"/>
      <family val="2"/>
    </font>
    <font>
      <sz val="8"/>
      <name val="Arial"/>
      <family val="2"/>
    </font>
    <font>
      <b/>
      <sz val="9"/>
      <name val="Times New Roman"/>
      <family val="1"/>
    </font>
    <font>
      <sz val="9"/>
      <color indexed="10"/>
      <name val="Arial"/>
      <family val="0"/>
    </font>
    <font>
      <sz val="9"/>
      <color indexed="8"/>
      <name val="Times New Roman"/>
      <family val="1"/>
    </font>
    <font>
      <sz val="8"/>
      <color indexed="8"/>
      <name val="Arial"/>
      <family val="2"/>
    </font>
    <font>
      <b/>
      <sz val="8"/>
      <color indexed="8"/>
      <name val="Arial"/>
      <family val="2"/>
    </font>
    <font>
      <sz val="9"/>
      <color indexed="8"/>
      <name val="Arial"/>
      <family val="2"/>
    </font>
    <font>
      <b/>
      <sz val="9"/>
      <color indexed="10"/>
      <name val="Arial"/>
      <family val="2"/>
    </font>
    <font>
      <vertAlign val="superscript"/>
      <sz val="9"/>
      <name val="Arial"/>
      <family val="2"/>
    </font>
    <font>
      <vertAlign val="subscript"/>
      <sz val="9"/>
      <name val="Arial"/>
      <family val="2"/>
    </font>
    <font>
      <sz val="10"/>
      <color indexed="8"/>
      <name val="Arial"/>
      <family val="2"/>
    </font>
    <font>
      <i/>
      <sz val="9"/>
      <name val="Arial"/>
      <family val="2"/>
    </font>
    <font>
      <sz val="9"/>
      <color indexed="12"/>
      <name val="Arial"/>
      <family val="2"/>
    </font>
    <font>
      <b/>
      <sz val="16"/>
      <name val="Arial"/>
      <family val="2"/>
    </font>
    <font>
      <b/>
      <sz val="10"/>
      <name val="Arial"/>
      <family val="2"/>
    </font>
    <font>
      <b/>
      <sz val="9"/>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right/>
      <top style="thin"/>
      <bottom style="thin"/>
    </border>
    <border>
      <left style="thin">
        <color indexed="8"/>
      </left>
      <right/>
      <top style="thin">
        <color indexed="8"/>
      </top>
      <bottom/>
    </border>
    <border>
      <left style="thin">
        <color indexed="8"/>
      </left>
      <right/>
      <top/>
      <bottom style="thin">
        <color indexed="8"/>
      </bottom>
    </border>
    <border>
      <left style="thin"/>
      <right style="thin"/>
      <top/>
      <bottom/>
    </border>
    <border>
      <left/>
      <right style="thin"/>
      <top/>
      <bottom/>
    </border>
    <border>
      <left/>
      <right style="thin"/>
      <top style="thin"/>
      <bottom style="thin"/>
    </border>
    <border>
      <left/>
      <right/>
      <top/>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99">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3" fillId="0" borderId="0" xfId="0" applyFont="1" applyAlignment="1">
      <alignment/>
    </xf>
    <xf numFmtId="0" fontId="2" fillId="0" borderId="0" xfId="0" applyFont="1" applyAlignment="1">
      <alignment/>
    </xf>
    <xf numFmtId="0" fontId="3" fillId="0" borderId="0" xfId="0" applyFont="1" applyFill="1" applyAlignment="1">
      <alignment/>
    </xf>
    <xf numFmtId="49" fontId="3" fillId="0" borderId="0" xfId="0" applyNumberFormat="1" applyFont="1" applyAlignment="1">
      <alignment wrapText="1"/>
    </xf>
    <xf numFmtId="0" fontId="3" fillId="0" borderId="0" xfId="0" applyFont="1" applyAlignment="1">
      <alignment wrapText="1"/>
    </xf>
    <xf numFmtId="49" fontId="4" fillId="0" borderId="0" xfId="0" applyNumberFormat="1" applyFont="1" applyAlignment="1">
      <alignment wrapText="1"/>
    </xf>
    <xf numFmtId="0" fontId="3" fillId="0" borderId="0" xfId="0" applyFont="1" applyFill="1" applyBorder="1" applyAlignment="1">
      <alignment/>
    </xf>
    <xf numFmtId="0" fontId="6" fillId="0" borderId="0" xfId="0" applyFont="1" applyAlignment="1">
      <alignment/>
    </xf>
    <xf numFmtId="1" fontId="3" fillId="0" borderId="0" xfId="0" applyNumberFormat="1" applyFont="1"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Font="1" applyAlignment="1">
      <alignment/>
    </xf>
    <xf numFmtId="0" fontId="3" fillId="0" borderId="0" xfId="0" applyFont="1" applyFill="1" applyAlignment="1">
      <alignment/>
    </xf>
    <xf numFmtId="3" fontId="2" fillId="0" borderId="10" xfId="0" applyNumberFormat="1" applyFont="1" applyFill="1" applyBorder="1" applyAlignment="1">
      <alignment/>
    </xf>
    <xf numFmtId="3" fontId="2" fillId="0" borderId="11" xfId="0" applyNumberFormat="1" applyFont="1" applyFill="1" applyBorder="1" applyAlignment="1">
      <alignment/>
    </xf>
    <xf numFmtId="49" fontId="4" fillId="0" borderId="10" xfId="0" applyNumberFormat="1" applyFont="1" applyFill="1" applyBorder="1" applyAlignment="1">
      <alignment wrapText="1"/>
    </xf>
    <xf numFmtId="49" fontId="3" fillId="0" borderId="10" xfId="0" applyNumberFormat="1" applyFont="1" applyFill="1" applyBorder="1" applyAlignment="1">
      <alignment horizontal="center" wrapText="1"/>
    </xf>
    <xf numFmtId="3" fontId="3" fillId="0" borderId="10" xfId="0" applyNumberFormat="1" applyFont="1" applyFill="1" applyBorder="1" applyAlignment="1">
      <alignment/>
    </xf>
    <xf numFmtId="3" fontId="3" fillId="0" borderId="10" xfId="0" applyNumberFormat="1" applyFont="1" applyFill="1" applyBorder="1" applyAlignment="1">
      <alignment wrapText="1"/>
    </xf>
    <xf numFmtId="49" fontId="7" fillId="0" borderId="10" xfId="0" applyNumberFormat="1" applyFont="1" applyFill="1" applyBorder="1" applyAlignment="1">
      <alignment wrapText="1"/>
    </xf>
    <xf numFmtId="49" fontId="2" fillId="0" borderId="10" xfId="0" applyNumberFormat="1" applyFont="1" applyFill="1" applyBorder="1" applyAlignment="1">
      <alignment horizontal="center" wrapText="1"/>
    </xf>
    <xf numFmtId="0" fontId="4" fillId="0" borderId="10" xfId="0" applyFont="1" applyFill="1" applyBorder="1" applyAlignment="1">
      <alignment wrapText="1"/>
    </xf>
    <xf numFmtId="0" fontId="7" fillId="0" borderId="10" xfId="0" applyFont="1" applyFill="1" applyBorder="1" applyAlignment="1">
      <alignment wrapText="1"/>
    </xf>
    <xf numFmtId="0" fontId="2" fillId="0" borderId="10" xfId="0" applyFont="1" applyFill="1" applyBorder="1" applyAlignment="1">
      <alignment horizontal="center" wrapText="1"/>
    </xf>
    <xf numFmtId="0" fontId="3" fillId="0" borderId="10" xfId="0" applyFont="1" applyFill="1" applyBorder="1" applyAlignment="1">
      <alignment horizontal="center" wrapText="1"/>
    </xf>
    <xf numFmtId="49" fontId="4" fillId="0" borderId="10" xfId="0" applyNumberFormat="1" applyFont="1" applyFill="1" applyBorder="1" applyAlignment="1">
      <alignment vertical="top" wrapText="1"/>
    </xf>
    <xf numFmtId="49" fontId="4" fillId="0" borderId="10" xfId="0" applyNumberFormat="1" applyFont="1" applyFill="1" applyBorder="1" applyAlignment="1">
      <alignment wrapText="1"/>
    </xf>
    <xf numFmtId="49" fontId="3" fillId="0" borderId="10" xfId="0" applyNumberFormat="1" applyFont="1" applyFill="1" applyBorder="1" applyAlignment="1">
      <alignment wrapText="1"/>
    </xf>
    <xf numFmtId="49" fontId="7" fillId="0" borderId="10" xfId="0" applyNumberFormat="1" applyFont="1" applyFill="1" applyBorder="1" applyAlignment="1">
      <alignment vertical="top" wrapText="1"/>
    </xf>
    <xf numFmtId="49" fontId="2" fillId="0" borderId="10" xfId="0" applyNumberFormat="1" applyFont="1" applyFill="1" applyBorder="1" applyAlignment="1">
      <alignment wrapText="1"/>
    </xf>
    <xf numFmtId="0" fontId="7" fillId="0" borderId="10" xfId="0" applyFont="1" applyFill="1" applyBorder="1" applyAlignment="1">
      <alignment vertical="top" wrapText="1"/>
    </xf>
    <xf numFmtId="49" fontId="4" fillId="0" borderId="0" xfId="0" applyNumberFormat="1" applyFont="1" applyFill="1" applyAlignment="1">
      <alignment wrapText="1"/>
    </xf>
    <xf numFmtId="0" fontId="3" fillId="0" borderId="0" xfId="0" applyFont="1" applyFill="1" applyAlignment="1">
      <alignment wrapText="1"/>
    </xf>
    <xf numFmtId="0" fontId="3" fillId="0" borderId="0" xfId="0" applyFont="1" applyFill="1" applyAlignment="1">
      <alignment wrapText="1"/>
    </xf>
    <xf numFmtId="49" fontId="3" fillId="0" borderId="0" xfId="0" applyNumberFormat="1" applyFont="1" applyFill="1" applyAlignment="1">
      <alignment wrapText="1"/>
    </xf>
    <xf numFmtId="0" fontId="3" fillId="0" borderId="0" xfId="0" applyFont="1" applyFill="1" applyAlignment="1">
      <alignment horizontal="right"/>
    </xf>
    <xf numFmtId="0" fontId="3" fillId="33" borderId="12" xfId="0" applyFont="1" applyFill="1" applyBorder="1" applyAlignment="1">
      <alignment horizontal="right"/>
    </xf>
    <xf numFmtId="49" fontId="4" fillId="33" borderId="12" xfId="0" applyNumberFormat="1" applyFont="1" applyFill="1" applyBorder="1" applyAlignment="1">
      <alignment wrapText="1"/>
    </xf>
    <xf numFmtId="0" fontId="3" fillId="33" borderId="12" xfId="0" applyFont="1" applyFill="1" applyBorder="1" applyAlignment="1">
      <alignment wrapText="1"/>
    </xf>
    <xf numFmtId="0" fontId="3" fillId="0" borderId="0" xfId="0" applyFont="1" applyFill="1" applyBorder="1" applyAlignment="1">
      <alignment wrapText="1"/>
    </xf>
    <xf numFmtId="49" fontId="3" fillId="0" borderId="0" xfId="0" applyNumberFormat="1" applyFont="1" applyFill="1" applyBorder="1" applyAlignment="1">
      <alignment/>
    </xf>
    <xf numFmtId="3" fontId="3" fillId="0" borderId="0" xfId="0" applyNumberFormat="1" applyFont="1" applyFill="1" applyBorder="1" applyAlignment="1">
      <alignment/>
    </xf>
    <xf numFmtId="3" fontId="3" fillId="0" borderId="0" xfId="0" applyNumberFormat="1" applyFont="1" applyFill="1" applyBorder="1" applyAlignment="1">
      <alignment wrapText="1"/>
    </xf>
    <xf numFmtId="0" fontId="4" fillId="0" borderId="0" xfId="0" applyFont="1" applyFill="1" applyBorder="1" applyAlignment="1">
      <alignment wrapText="1"/>
    </xf>
    <xf numFmtId="0" fontId="3" fillId="0" borderId="0" xfId="0" applyFont="1" applyFill="1" applyBorder="1" applyAlignment="1">
      <alignment horizontal="center" wrapText="1"/>
    </xf>
    <xf numFmtId="0" fontId="3" fillId="0" borderId="0" xfId="0" applyNumberFormat="1" applyFont="1" applyFill="1" applyBorder="1" applyAlignment="1">
      <alignment wrapText="1"/>
    </xf>
    <xf numFmtId="0" fontId="3" fillId="0" borderId="0" xfId="0" applyFont="1" applyFill="1" applyBorder="1" applyAlignment="1">
      <alignment/>
    </xf>
    <xf numFmtId="49" fontId="5" fillId="0" borderId="10" xfId="0" applyNumberFormat="1" applyFont="1" applyBorder="1" applyAlignment="1">
      <alignment horizontal="right"/>
    </xf>
    <xf numFmtId="49" fontId="7" fillId="0" borderId="10" xfId="0" applyNumberFormat="1" applyFont="1" applyBorder="1" applyAlignment="1">
      <alignment wrapText="1"/>
    </xf>
    <xf numFmtId="49" fontId="6" fillId="0" borderId="10" xfId="0" applyNumberFormat="1" applyFont="1" applyFill="1" applyBorder="1" applyAlignment="1">
      <alignment horizontal="right"/>
    </xf>
    <xf numFmtId="49" fontId="4" fillId="0" borderId="10" xfId="0" applyNumberFormat="1" applyFont="1" applyBorder="1" applyAlignment="1">
      <alignment wrapText="1"/>
    </xf>
    <xf numFmtId="49" fontId="3" fillId="0" borderId="10" xfId="0" applyNumberFormat="1" applyFont="1" applyBorder="1" applyAlignment="1">
      <alignment horizontal="center" wrapText="1"/>
    </xf>
    <xf numFmtId="0" fontId="7" fillId="0" borderId="10" xfId="0" applyFont="1" applyBorder="1" applyAlignment="1">
      <alignment wrapText="1"/>
    </xf>
    <xf numFmtId="49" fontId="5" fillId="0" borderId="10" xfId="0" applyNumberFormat="1" applyFont="1" applyFill="1" applyBorder="1" applyAlignment="1">
      <alignment horizontal="right"/>
    </xf>
    <xf numFmtId="0" fontId="4" fillId="0" borderId="10" xfId="0" applyFont="1" applyBorder="1" applyAlignment="1">
      <alignment wrapText="1"/>
    </xf>
    <xf numFmtId="0" fontId="3" fillId="0" borderId="10" xfId="0" applyFont="1" applyBorder="1" applyAlignment="1">
      <alignment horizontal="center" wrapText="1"/>
    </xf>
    <xf numFmtId="3" fontId="3" fillId="0" borderId="10" xfId="0" applyNumberFormat="1" applyFont="1" applyFill="1" applyBorder="1" applyAlignment="1">
      <alignment/>
    </xf>
    <xf numFmtId="49" fontId="10" fillId="0" borderId="10" xfId="0" applyNumberFormat="1" applyFont="1" applyFill="1" applyBorder="1" applyAlignment="1">
      <alignment horizontal="right"/>
    </xf>
    <xf numFmtId="49" fontId="11" fillId="0" borderId="10" xfId="0" applyNumberFormat="1" applyFont="1" applyFill="1" applyBorder="1" applyAlignment="1">
      <alignment horizontal="right"/>
    </xf>
    <xf numFmtId="49" fontId="2" fillId="0" borderId="10" xfId="0" applyNumberFormat="1" applyFont="1" applyBorder="1" applyAlignment="1">
      <alignment horizontal="center" wrapText="1"/>
    </xf>
    <xf numFmtId="0" fontId="4" fillId="34" borderId="10" xfId="0" applyFont="1" applyFill="1" applyBorder="1" applyAlignment="1">
      <alignment wrapText="1"/>
    </xf>
    <xf numFmtId="49" fontId="9" fillId="0" borderId="10" xfId="0" applyNumberFormat="1" applyFont="1" applyBorder="1" applyAlignment="1">
      <alignment wrapText="1"/>
    </xf>
    <xf numFmtId="0" fontId="9" fillId="34" borderId="10" xfId="0" applyFont="1" applyFill="1" applyBorder="1" applyAlignment="1">
      <alignment wrapText="1"/>
    </xf>
    <xf numFmtId="49" fontId="12" fillId="0" borderId="10" xfId="0" applyNumberFormat="1" applyFont="1" applyBorder="1" applyAlignment="1">
      <alignment horizontal="center" wrapText="1"/>
    </xf>
    <xf numFmtId="0" fontId="3" fillId="34" borderId="10" xfId="0" applyFont="1" applyFill="1" applyBorder="1" applyAlignment="1">
      <alignment horizontal="center" vertical="top" wrapText="1"/>
    </xf>
    <xf numFmtId="49" fontId="9" fillId="0" borderId="10" xfId="0" applyNumberFormat="1" applyFont="1" applyFill="1" applyBorder="1" applyAlignment="1">
      <alignment wrapText="1"/>
    </xf>
    <xf numFmtId="0" fontId="9" fillId="0" borderId="10" xfId="0" applyFont="1" applyFill="1" applyBorder="1" applyAlignment="1">
      <alignment wrapText="1"/>
    </xf>
    <xf numFmtId="0" fontId="12" fillId="0" borderId="10" xfId="0" applyFont="1" applyBorder="1" applyAlignment="1">
      <alignment horizontal="center" wrapText="1"/>
    </xf>
    <xf numFmtId="0" fontId="2" fillId="0" borderId="10" xfId="0" applyFont="1" applyBorder="1" applyAlignment="1">
      <alignment horizontal="center" wrapText="1"/>
    </xf>
    <xf numFmtId="0" fontId="4" fillId="34" borderId="10" xfId="0" applyFont="1" applyFill="1" applyBorder="1" applyAlignment="1">
      <alignment vertical="top" wrapText="1"/>
    </xf>
    <xf numFmtId="0" fontId="3" fillId="34" borderId="10" xfId="0" applyFont="1" applyFill="1" applyBorder="1" applyAlignment="1">
      <alignment horizontal="center" wrapText="1"/>
    </xf>
    <xf numFmtId="0" fontId="9" fillId="0" borderId="10" xfId="0" applyFont="1" applyBorder="1" applyAlignment="1">
      <alignment wrapText="1"/>
    </xf>
    <xf numFmtId="49" fontId="6" fillId="0" borderId="10" xfId="0" applyNumberFormat="1" applyFont="1" applyFill="1" applyBorder="1" applyAlignment="1">
      <alignment horizontal="right" wrapText="1"/>
    </xf>
    <xf numFmtId="0" fontId="4" fillId="0" borderId="10" xfId="0" applyFont="1" applyBorder="1" applyAlignment="1">
      <alignment/>
    </xf>
    <xf numFmtId="3" fontId="12" fillId="0" borderId="13" xfId="0" applyNumberFormat="1" applyFont="1" applyFill="1" applyBorder="1" applyAlignment="1">
      <alignment wrapText="1"/>
    </xf>
    <xf numFmtId="3" fontId="2" fillId="35" borderId="10" xfId="0" applyNumberFormat="1" applyFont="1" applyFill="1" applyBorder="1" applyAlignment="1">
      <alignment/>
    </xf>
    <xf numFmtId="0" fontId="8" fillId="0" borderId="0" xfId="0" applyFont="1" applyAlignment="1">
      <alignment/>
    </xf>
    <xf numFmtId="0" fontId="7" fillId="0" borderId="10" xfId="0" applyFont="1" applyFill="1" applyBorder="1" applyAlignment="1">
      <alignment wrapText="1"/>
    </xf>
    <xf numFmtId="0" fontId="6" fillId="0" borderId="0" xfId="0" applyFont="1" applyFill="1" applyAlignment="1">
      <alignment/>
    </xf>
    <xf numFmtId="0" fontId="3" fillId="0" borderId="0" xfId="0" applyFont="1" applyBorder="1" applyAlignment="1">
      <alignment/>
    </xf>
    <xf numFmtId="3" fontId="3" fillId="0" borderId="0" xfId="0" applyNumberFormat="1" applyFont="1" applyBorder="1" applyAlignment="1">
      <alignment/>
    </xf>
    <xf numFmtId="3" fontId="2" fillId="0" borderId="0" xfId="0" applyNumberFormat="1" applyFont="1" applyBorder="1" applyAlignment="1">
      <alignment/>
    </xf>
    <xf numFmtId="0" fontId="3" fillId="0" borderId="0" xfId="0" applyFont="1" applyBorder="1" applyAlignment="1">
      <alignment/>
    </xf>
    <xf numFmtId="0" fontId="18" fillId="0" borderId="0" xfId="0" applyFont="1" applyBorder="1" applyAlignment="1">
      <alignment/>
    </xf>
    <xf numFmtId="0" fontId="2" fillId="0" borderId="0" xfId="0" applyFont="1" applyBorder="1" applyAlignment="1">
      <alignment/>
    </xf>
    <xf numFmtId="0" fontId="2" fillId="0" borderId="0" xfId="0" applyFont="1" applyBorder="1" applyAlignment="1">
      <alignment/>
    </xf>
    <xf numFmtId="0" fontId="18" fillId="0" borderId="0" xfId="0" applyFont="1" applyAlignment="1">
      <alignment/>
    </xf>
    <xf numFmtId="1" fontId="3" fillId="0" borderId="0" xfId="0" applyNumberFormat="1" applyFont="1" applyBorder="1" applyAlignment="1">
      <alignment/>
    </xf>
    <xf numFmtId="49" fontId="6" fillId="0" borderId="0" xfId="0" applyNumberFormat="1" applyFont="1" applyAlignment="1">
      <alignment horizontal="right"/>
    </xf>
    <xf numFmtId="3" fontId="16" fillId="0" borderId="13" xfId="0" applyNumberFormat="1" applyFont="1" applyFill="1" applyBorder="1" applyAlignment="1">
      <alignment wrapText="1"/>
    </xf>
    <xf numFmtId="0" fontId="6" fillId="0" borderId="0" xfId="0" applyFont="1" applyAlignment="1">
      <alignment wrapText="1"/>
    </xf>
    <xf numFmtId="49" fontId="3" fillId="0" borderId="0" xfId="0" applyNumberFormat="1" applyFont="1" applyAlignment="1">
      <alignment horizontal="center" wrapText="1"/>
    </xf>
    <xf numFmtId="49" fontId="3" fillId="0" borderId="0" xfId="0" applyNumberFormat="1" applyFont="1" applyAlignment="1">
      <alignment horizontal="right"/>
    </xf>
    <xf numFmtId="0" fontId="3" fillId="0" borderId="0" xfId="0" applyNumberFormat="1" applyFont="1" applyAlignment="1">
      <alignment horizontal="right"/>
    </xf>
    <xf numFmtId="49" fontId="3" fillId="33" borderId="12" xfId="0" applyNumberFormat="1" applyFont="1" applyFill="1" applyBorder="1" applyAlignment="1">
      <alignment wrapText="1"/>
    </xf>
    <xf numFmtId="0" fontId="3" fillId="33" borderId="12" xfId="0" applyFont="1" applyFill="1" applyBorder="1" applyAlignment="1">
      <alignment/>
    </xf>
    <xf numFmtId="0" fontId="5" fillId="33" borderId="11" xfId="0" applyNumberFormat="1" applyFont="1" applyFill="1" applyBorder="1" applyAlignment="1">
      <alignment horizontal="center" wrapText="1"/>
    </xf>
    <xf numFmtId="0" fontId="5" fillId="33" borderId="11" xfId="0" applyFont="1" applyFill="1" applyBorder="1" applyAlignment="1">
      <alignment horizontal="center" wrapText="1"/>
    </xf>
    <xf numFmtId="0" fontId="5" fillId="33" borderId="10" xfId="0" applyFont="1" applyFill="1" applyBorder="1" applyAlignment="1">
      <alignment horizontal="center" wrapText="1"/>
    </xf>
    <xf numFmtId="0" fontId="3" fillId="0" borderId="10" xfId="0" applyFont="1" applyBorder="1" applyAlignment="1">
      <alignment/>
    </xf>
    <xf numFmtId="0" fontId="2" fillId="0" borderId="10" xfId="0" applyFont="1" applyBorder="1" applyAlignment="1">
      <alignment/>
    </xf>
    <xf numFmtId="0" fontId="18" fillId="0" borderId="10" xfId="0" applyFont="1" applyBorder="1" applyAlignment="1">
      <alignment/>
    </xf>
    <xf numFmtId="0" fontId="2" fillId="0" borderId="10" xfId="0" applyFont="1" applyBorder="1" applyAlignment="1">
      <alignment/>
    </xf>
    <xf numFmtId="0" fontId="3" fillId="0" borderId="10" xfId="0" applyFont="1" applyBorder="1" applyAlignment="1">
      <alignment/>
    </xf>
    <xf numFmtId="0" fontId="3" fillId="0" borderId="10" xfId="0" applyFont="1" applyFill="1" applyBorder="1" applyAlignment="1">
      <alignment/>
    </xf>
    <xf numFmtId="0" fontId="18" fillId="0" borderId="10" xfId="0" applyFont="1" applyBorder="1" applyAlignment="1">
      <alignment wrapText="1"/>
    </xf>
    <xf numFmtId="0" fontId="3" fillId="0" borderId="10" xfId="0" applyFont="1" applyFill="1" applyBorder="1" applyAlignment="1">
      <alignment/>
    </xf>
    <xf numFmtId="0" fontId="18" fillId="0" borderId="10" xfId="0" applyFont="1" applyFill="1" applyBorder="1" applyAlignment="1">
      <alignment/>
    </xf>
    <xf numFmtId="0" fontId="2" fillId="0" borderId="10" xfId="0" applyFont="1" applyFill="1" applyBorder="1" applyAlignment="1">
      <alignment/>
    </xf>
    <xf numFmtId="49" fontId="5" fillId="36" borderId="10" xfId="0" applyNumberFormat="1" applyFont="1" applyFill="1" applyBorder="1" applyAlignment="1">
      <alignment horizontal="right"/>
    </xf>
    <xf numFmtId="0" fontId="7" fillId="36" borderId="10" xfId="0" applyFont="1" applyFill="1" applyBorder="1" applyAlignment="1">
      <alignment horizontal="left" wrapText="1"/>
    </xf>
    <xf numFmtId="0" fontId="2" fillId="36" borderId="10" xfId="0" applyFont="1" applyFill="1" applyBorder="1" applyAlignment="1">
      <alignment horizontal="left" wrapText="1"/>
    </xf>
    <xf numFmtId="3" fontId="2" fillId="36" borderId="10" xfId="0" applyNumberFormat="1" applyFont="1" applyFill="1" applyBorder="1" applyAlignment="1">
      <alignment/>
    </xf>
    <xf numFmtId="0" fontId="7" fillId="36" borderId="10" xfId="0" applyFont="1" applyFill="1" applyBorder="1" applyAlignment="1">
      <alignment horizontal="right" wrapText="1"/>
    </xf>
    <xf numFmtId="3" fontId="13" fillId="36" borderId="10" xfId="0" applyNumberFormat="1" applyFont="1" applyFill="1" applyBorder="1" applyAlignment="1">
      <alignment/>
    </xf>
    <xf numFmtId="49" fontId="7" fillId="36" borderId="10" xfId="0" applyNumberFormat="1" applyFont="1" applyFill="1" applyBorder="1" applyAlignment="1">
      <alignment horizontal="left" wrapText="1"/>
    </xf>
    <xf numFmtId="49" fontId="2" fillId="36" borderId="10" xfId="0" applyNumberFormat="1" applyFont="1" applyFill="1" applyBorder="1" applyAlignment="1">
      <alignment wrapText="1"/>
    </xf>
    <xf numFmtId="0" fontId="3" fillId="36" borderId="10" xfId="0" applyFont="1" applyFill="1" applyBorder="1" applyAlignment="1">
      <alignment/>
    </xf>
    <xf numFmtId="49" fontId="7" fillId="36" borderId="10" xfId="0" applyNumberFormat="1" applyFont="1" applyFill="1" applyBorder="1" applyAlignment="1">
      <alignment wrapText="1"/>
    </xf>
    <xf numFmtId="0" fontId="18" fillId="36" borderId="10" xfId="0" applyFont="1" applyFill="1" applyBorder="1" applyAlignment="1">
      <alignment/>
    </xf>
    <xf numFmtId="0" fontId="13" fillId="36" borderId="10" xfId="0" applyFont="1" applyFill="1" applyBorder="1" applyAlignment="1">
      <alignment/>
    </xf>
    <xf numFmtId="3" fontId="2" fillId="36" borderId="10" xfId="0" applyNumberFormat="1" applyFont="1" applyFill="1" applyBorder="1" applyAlignment="1">
      <alignment wrapText="1"/>
    </xf>
    <xf numFmtId="3" fontId="13" fillId="36" borderId="10" xfId="0" applyNumberFormat="1" applyFont="1" applyFill="1" applyBorder="1" applyAlignment="1">
      <alignment wrapText="1"/>
    </xf>
    <xf numFmtId="49" fontId="2" fillId="35" borderId="10" xfId="0" applyNumberFormat="1" applyFont="1" applyFill="1" applyBorder="1" applyAlignment="1">
      <alignment horizontal="right"/>
    </xf>
    <xf numFmtId="0" fontId="7" fillId="35" borderId="10" xfId="0" applyFont="1" applyFill="1" applyBorder="1" applyAlignment="1">
      <alignment horizontal="left" wrapText="1"/>
    </xf>
    <xf numFmtId="0" fontId="2" fillId="35" borderId="10" xfId="0" applyFont="1" applyFill="1" applyBorder="1" applyAlignment="1">
      <alignment horizontal="left" wrapText="1"/>
    </xf>
    <xf numFmtId="0" fontId="7" fillId="35" borderId="10" xfId="0" applyFont="1" applyFill="1" applyBorder="1" applyAlignment="1">
      <alignment horizontal="right" wrapText="1"/>
    </xf>
    <xf numFmtId="3" fontId="13" fillId="35" borderId="10" xfId="0" applyNumberFormat="1" applyFont="1" applyFill="1" applyBorder="1" applyAlignment="1">
      <alignment/>
    </xf>
    <xf numFmtId="0" fontId="3" fillId="0" borderId="10" xfId="0" applyNumberFormat="1" applyFont="1" applyFill="1" applyBorder="1" applyAlignment="1">
      <alignment wrapText="1"/>
    </xf>
    <xf numFmtId="0" fontId="3" fillId="0" borderId="10" xfId="0" applyNumberFormat="1" applyFont="1" applyFill="1" applyBorder="1" applyAlignment="1">
      <alignment wrapText="1"/>
    </xf>
    <xf numFmtId="3" fontId="3" fillId="0" borderId="13" xfId="0" applyNumberFormat="1" applyFont="1" applyFill="1" applyBorder="1" applyAlignment="1">
      <alignment wrapText="1"/>
    </xf>
    <xf numFmtId="3" fontId="3" fillId="0" borderId="14" xfId="0" applyNumberFormat="1" applyFont="1" applyFill="1" applyBorder="1" applyAlignment="1">
      <alignment wrapText="1"/>
    </xf>
    <xf numFmtId="3" fontId="2" fillId="0" borderId="10" xfId="0" applyNumberFormat="1" applyFont="1" applyFill="1" applyBorder="1" applyAlignment="1">
      <alignment wrapText="1"/>
    </xf>
    <xf numFmtId="0" fontId="3" fillId="0" borderId="11" xfId="0" applyNumberFormat="1" applyFont="1" applyFill="1" applyBorder="1" applyAlignment="1">
      <alignment wrapText="1"/>
    </xf>
    <xf numFmtId="0" fontId="3" fillId="0" borderId="13" xfId="0" applyFont="1" applyFill="1" applyBorder="1" applyAlignment="1">
      <alignment wrapText="1"/>
    </xf>
    <xf numFmtId="3" fontId="3" fillId="0" borderId="13" xfId="0" applyNumberFormat="1" applyFont="1" applyFill="1" applyBorder="1" applyAlignment="1">
      <alignment wrapText="1"/>
    </xf>
    <xf numFmtId="0" fontId="3" fillId="0" borderId="13" xfId="0" applyNumberFormat="1" applyFont="1" applyFill="1" applyBorder="1" applyAlignment="1">
      <alignment wrapText="1"/>
    </xf>
    <xf numFmtId="0" fontId="3" fillId="0" borderId="13" xfId="0" applyNumberFormat="1" applyFont="1" applyFill="1" applyBorder="1" applyAlignment="1">
      <alignment vertical="top" wrapText="1"/>
    </xf>
    <xf numFmtId="0" fontId="3" fillId="0" borderId="13" xfId="0" applyNumberFormat="1" applyFont="1" applyFill="1" applyBorder="1" applyAlignment="1">
      <alignment wrapText="1"/>
    </xf>
    <xf numFmtId="0" fontId="3" fillId="0" borderId="13" xfId="56" applyNumberFormat="1" applyFont="1" applyFill="1" applyBorder="1" applyAlignment="1">
      <alignment wrapText="1"/>
      <protection/>
    </xf>
    <xf numFmtId="2" fontId="3" fillId="0" borderId="13" xfId="56" applyNumberFormat="1" applyFont="1" applyFill="1" applyBorder="1" applyAlignment="1">
      <alignment horizontal="left" wrapText="1"/>
      <protection/>
    </xf>
    <xf numFmtId="3" fontId="3" fillId="0" borderId="13" xfId="56" applyNumberFormat="1" applyFont="1" applyFill="1" applyBorder="1" applyAlignment="1">
      <alignment wrapText="1"/>
      <protection/>
    </xf>
    <xf numFmtId="0" fontId="3" fillId="0" borderId="13" xfId="56" applyNumberFormat="1" applyFont="1" applyFill="1" applyBorder="1" applyAlignment="1">
      <alignment vertical="top" wrapText="1"/>
      <protection/>
    </xf>
    <xf numFmtId="3" fontId="3" fillId="0" borderId="10" xfId="0" applyNumberFormat="1" applyFont="1" applyFill="1" applyBorder="1" applyAlignment="1">
      <alignment horizontal="right"/>
    </xf>
    <xf numFmtId="3" fontId="3" fillId="0" borderId="13" xfId="0" applyNumberFormat="1" applyFont="1" applyFill="1" applyBorder="1" applyAlignment="1">
      <alignment/>
    </xf>
    <xf numFmtId="0" fontId="13" fillId="0" borderId="0" xfId="0" applyFont="1" applyBorder="1" applyAlignment="1">
      <alignment/>
    </xf>
    <xf numFmtId="3" fontId="3" fillId="0" borderId="11" xfId="0" applyNumberFormat="1" applyFont="1" applyFill="1" applyBorder="1" applyAlignment="1">
      <alignment wrapText="1"/>
    </xf>
    <xf numFmtId="3" fontId="3" fillId="0" borderId="10" xfId="0" applyNumberFormat="1" applyFont="1" applyFill="1" applyBorder="1" applyAlignment="1">
      <alignment horizontal="right" wrapText="1"/>
    </xf>
    <xf numFmtId="0" fontId="3" fillId="0" borderId="10" xfId="0" applyFont="1" applyFill="1" applyBorder="1" applyAlignment="1">
      <alignment wrapText="1"/>
    </xf>
    <xf numFmtId="3" fontId="3" fillId="0" borderId="12" xfId="0" applyNumberFormat="1" applyFont="1" applyFill="1" applyBorder="1" applyAlignment="1">
      <alignment wrapText="1"/>
    </xf>
    <xf numFmtId="0" fontId="3" fillId="0" borderId="12" xfId="0" applyNumberFormat="1" applyFont="1" applyFill="1" applyBorder="1" applyAlignment="1">
      <alignment wrapText="1"/>
    </xf>
    <xf numFmtId="0" fontId="2" fillId="0" borderId="13" xfId="0" applyNumberFormat="1" applyFont="1" applyFill="1" applyBorder="1" applyAlignment="1">
      <alignment wrapText="1"/>
    </xf>
    <xf numFmtId="0" fontId="3" fillId="0" borderId="15" xfId="0" applyNumberFormat="1" applyFont="1" applyFill="1" applyBorder="1" applyAlignment="1">
      <alignment wrapText="1"/>
    </xf>
    <xf numFmtId="164" fontId="16" fillId="0" borderId="13" xfId="0" applyNumberFormat="1" applyFont="1" applyFill="1" applyBorder="1" applyAlignment="1">
      <alignment horizontal="right" vertical="center" wrapText="1"/>
    </xf>
    <xf numFmtId="0" fontId="16" fillId="0" borderId="13" xfId="0" applyFont="1" applyFill="1" applyBorder="1" applyAlignment="1">
      <alignment vertical="center" wrapText="1"/>
    </xf>
    <xf numFmtId="0" fontId="16" fillId="0" borderId="13" xfId="0" applyFont="1" applyFill="1" applyBorder="1" applyAlignment="1">
      <alignment horizontal="right" vertical="center" wrapText="1"/>
    </xf>
    <xf numFmtId="3" fontId="16" fillId="0" borderId="13" xfId="0" applyNumberFormat="1" applyFont="1" applyFill="1" applyBorder="1" applyAlignment="1">
      <alignment vertical="center" wrapText="1"/>
    </xf>
    <xf numFmtId="0" fontId="8" fillId="0" borderId="0" xfId="0" applyFont="1" applyFill="1" applyBorder="1" applyAlignment="1">
      <alignment/>
    </xf>
    <xf numFmtId="0" fontId="8" fillId="0" borderId="0" xfId="0" applyFont="1" applyBorder="1" applyAlignment="1">
      <alignment/>
    </xf>
    <xf numFmtId="3" fontId="3" fillId="0" borderId="10" xfId="0" applyNumberFormat="1" applyFont="1" applyFill="1" applyBorder="1" applyAlignment="1">
      <alignment wrapText="1"/>
    </xf>
    <xf numFmtId="0" fontId="3" fillId="0" borderId="16" xfId="0" applyNumberFormat="1" applyFont="1" applyFill="1" applyBorder="1" applyAlignment="1">
      <alignment wrapText="1"/>
    </xf>
    <xf numFmtId="0" fontId="12" fillId="0" borderId="10" xfId="0" applyNumberFormat="1" applyFont="1" applyFill="1" applyBorder="1" applyAlignment="1">
      <alignment wrapText="1"/>
    </xf>
    <xf numFmtId="3" fontId="2" fillId="35" borderId="10" xfId="0" applyNumberFormat="1" applyFont="1" applyFill="1" applyBorder="1" applyAlignment="1">
      <alignment horizontal="right"/>
    </xf>
    <xf numFmtId="3" fontId="2" fillId="36" borderId="10" xfId="0" applyNumberFormat="1" applyFont="1" applyFill="1" applyBorder="1" applyAlignment="1">
      <alignment horizontal="right"/>
    </xf>
    <xf numFmtId="3" fontId="3" fillId="0" borderId="13" xfId="0" applyNumberFormat="1" applyFont="1" applyFill="1" applyBorder="1" applyAlignment="1">
      <alignment/>
    </xf>
    <xf numFmtId="3" fontId="2" fillId="0" borderId="10" xfId="0" applyNumberFormat="1" applyFont="1" applyFill="1" applyBorder="1" applyAlignment="1">
      <alignment horizontal="right"/>
    </xf>
    <xf numFmtId="3" fontId="8" fillId="0" borderId="10" xfId="0" applyNumberFormat="1" applyFont="1" applyFill="1" applyBorder="1" applyAlignment="1">
      <alignment/>
    </xf>
    <xf numFmtId="3" fontId="8" fillId="0" borderId="10" xfId="0" applyNumberFormat="1" applyFont="1" applyFill="1" applyBorder="1" applyAlignment="1">
      <alignment horizontal="right"/>
    </xf>
    <xf numFmtId="3" fontId="2" fillId="0" borderId="13" xfId="0" applyNumberFormat="1" applyFont="1" applyFill="1" applyBorder="1" applyAlignment="1">
      <alignment/>
    </xf>
    <xf numFmtId="3" fontId="13" fillId="0" borderId="10" xfId="0" applyNumberFormat="1" applyFont="1" applyFill="1" applyBorder="1" applyAlignment="1">
      <alignment horizontal="center" wrapText="1"/>
    </xf>
    <xf numFmtId="164" fontId="3" fillId="0" borderId="13" xfId="0" applyNumberFormat="1" applyFont="1" applyFill="1" applyBorder="1" applyAlignment="1">
      <alignment wrapText="1"/>
    </xf>
    <xf numFmtId="3" fontId="3" fillId="0" borderId="11" xfId="0" applyNumberFormat="1" applyFont="1" applyFill="1" applyBorder="1" applyAlignment="1">
      <alignment/>
    </xf>
    <xf numFmtId="3" fontId="3" fillId="0" borderId="17" xfId="0" applyNumberFormat="1" applyFont="1" applyFill="1" applyBorder="1" applyAlignment="1">
      <alignment wrapText="1"/>
    </xf>
    <xf numFmtId="0" fontId="2" fillId="36" borderId="10" xfId="0" applyFont="1" applyFill="1" applyBorder="1" applyAlignment="1">
      <alignment/>
    </xf>
    <xf numFmtId="0" fontId="3" fillId="0" borderId="13" xfId="0" applyFont="1" applyFill="1" applyBorder="1" applyAlignment="1">
      <alignment wrapText="1"/>
    </xf>
    <xf numFmtId="0" fontId="9" fillId="34" borderId="10" xfId="0" applyFont="1" applyFill="1" applyBorder="1" applyAlignment="1">
      <alignment horizontal="left" wrapText="1"/>
    </xf>
    <xf numFmtId="49" fontId="2" fillId="0" borderId="0" xfId="0" applyNumberFormat="1" applyFont="1" applyFill="1" applyBorder="1" applyAlignment="1">
      <alignment/>
    </xf>
    <xf numFmtId="49" fontId="3" fillId="0" borderId="0" xfId="0" applyNumberFormat="1" applyFont="1" applyFill="1" applyBorder="1" applyAlignment="1">
      <alignment horizontal="left"/>
    </xf>
    <xf numFmtId="0" fontId="2" fillId="0" borderId="0" xfId="0" applyFont="1" applyAlignment="1">
      <alignment/>
    </xf>
    <xf numFmtId="0" fontId="12" fillId="0" borderId="0" xfId="0" applyFont="1" applyAlignment="1">
      <alignment/>
    </xf>
    <xf numFmtId="0" fontId="16" fillId="0" borderId="0" xfId="0" applyFont="1" applyAlignment="1">
      <alignment/>
    </xf>
    <xf numFmtId="0" fontId="12" fillId="0" borderId="0" xfId="0" applyFont="1" applyFill="1" applyAlignment="1">
      <alignment horizontal="right"/>
    </xf>
    <xf numFmtId="49" fontId="9" fillId="0" borderId="0" xfId="0" applyNumberFormat="1" applyFont="1" applyFill="1" applyAlignment="1">
      <alignment wrapText="1"/>
    </xf>
    <xf numFmtId="49" fontId="12" fillId="0" borderId="0" xfId="0" applyNumberFormat="1" applyFont="1" applyFill="1" applyAlignment="1">
      <alignment wrapText="1"/>
    </xf>
    <xf numFmtId="0" fontId="12" fillId="0" borderId="0" xfId="0" applyFont="1" applyFill="1" applyAlignment="1">
      <alignment/>
    </xf>
    <xf numFmtId="0" fontId="12" fillId="0" borderId="0" xfId="0" applyFont="1" applyFill="1" applyAlignment="1">
      <alignment wrapText="1"/>
    </xf>
    <xf numFmtId="0" fontId="12" fillId="0" borderId="0" xfId="0" applyFont="1" applyFill="1" applyAlignment="1">
      <alignment wrapText="1"/>
    </xf>
    <xf numFmtId="0" fontId="21" fillId="0" borderId="10" xfId="0" applyFont="1" applyBorder="1" applyAlignment="1">
      <alignment horizontal="right"/>
    </xf>
    <xf numFmtId="0" fontId="21" fillId="0" borderId="10" xfId="0" applyFont="1" applyBorder="1" applyAlignment="1">
      <alignment horizontal="center"/>
    </xf>
    <xf numFmtId="0" fontId="12" fillId="0" borderId="10" xfId="0" applyFont="1" applyBorder="1" applyAlignment="1">
      <alignment horizontal="right"/>
    </xf>
    <xf numFmtId="0" fontId="12" fillId="0" borderId="10" xfId="0" applyFont="1" applyFill="1" applyBorder="1" applyAlignment="1">
      <alignment horizontal="left"/>
    </xf>
    <xf numFmtId="0" fontId="12" fillId="0" borderId="10" xfId="0" applyFont="1" applyBorder="1" applyAlignment="1">
      <alignment/>
    </xf>
    <xf numFmtId="0" fontId="12" fillId="0" borderId="10" xfId="0" applyFont="1" applyBorder="1" applyAlignment="1">
      <alignment horizontal="left"/>
    </xf>
    <xf numFmtId="0" fontId="12" fillId="0" borderId="10" xfId="0" applyFont="1" applyFill="1" applyBorder="1" applyAlignment="1">
      <alignment/>
    </xf>
    <xf numFmtId="0" fontId="16" fillId="0" borderId="10" xfId="0" applyFont="1" applyBorder="1" applyAlignment="1">
      <alignment/>
    </xf>
    <xf numFmtId="0" fontId="21" fillId="0" borderId="10" xfId="0" applyFont="1" applyFill="1" applyBorder="1" applyAlignment="1">
      <alignment/>
    </xf>
    <xf numFmtId="3" fontId="12" fillId="0" borderId="0" xfId="0" applyNumberFormat="1" applyFont="1" applyFill="1" applyAlignment="1">
      <alignment wrapText="1"/>
    </xf>
    <xf numFmtId="0" fontId="16" fillId="0" borderId="0" xfId="0" applyFont="1" applyBorder="1" applyAlignment="1">
      <alignment/>
    </xf>
    <xf numFmtId="0" fontId="21" fillId="0" borderId="0" xfId="0" applyFont="1" applyFill="1" applyBorder="1" applyAlignment="1">
      <alignment/>
    </xf>
    <xf numFmtId="3" fontId="21" fillId="0" borderId="0" xfId="0" applyNumberFormat="1" applyFont="1" applyBorder="1" applyAlignment="1">
      <alignment horizontal="center"/>
    </xf>
    <xf numFmtId="0" fontId="20" fillId="33" borderId="10" xfId="0" applyFont="1" applyFill="1" applyBorder="1" applyAlignment="1">
      <alignment vertical="center" wrapText="1"/>
    </xf>
    <xf numFmtId="0" fontId="20" fillId="33" borderId="10" xfId="0" applyFont="1" applyFill="1" applyBorder="1" applyAlignment="1">
      <alignment horizontal="center" vertical="center"/>
    </xf>
    <xf numFmtId="0" fontId="20" fillId="33" borderId="10" xfId="0" applyNumberFormat="1"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0" fillId="0" borderId="11" xfId="0" applyFont="1" applyBorder="1" applyAlignment="1">
      <alignment vertical="center" wrapText="1"/>
    </xf>
    <xf numFmtId="0" fontId="0" fillId="0" borderId="11" xfId="0" applyFont="1" applyFill="1" applyBorder="1" applyAlignment="1">
      <alignment horizontal="right" vertical="center" wrapText="1"/>
    </xf>
    <xf numFmtId="0" fontId="16" fillId="0" borderId="11" xfId="0" applyFont="1" applyFill="1" applyBorder="1" applyAlignment="1">
      <alignment horizontal="right" vertical="center" wrapText="1"/>
    </xf>
    <xf numFmtId="0" fontId="16" fillId="0" borderId="18" xfId="0" applyFont="1" applyFill="1" applyBorder="1" applyAlignment="1">
      <alignment horizontal="right" vertical="center" wrapText="1"/>
    </xf>
    <xf numFmtId="165" fontId="0" fillId="0" borderId="11" xfId="0" applyNumberFormat="1" applyFont="1" applyFill="1" applyBorder="1" applyAlignment="1">
      <alignment vertical="center"/>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Font="1" applyFill="1" applyBorder="1" applyAlignment="1">
      <alignment vertical="center"/>
    </xf>
    <xf numFmtId="0" fontId="0" fillId="0" borderId="10" xfId="0" applyFont="1" applyBorder="1" applyAlignment="1">
      <alignment vertical="center"/>
    </xf>
    <xf numFmtId="0" fontId="0" fillId="0" borderId="10" xfId="0" applyFont="1" applyFill="1" applyBorder="1" applyAlignment="1">
      <alignment vertical="center" wrapText="1"/>
    </xf>
    <xf numFmtId="0" fontId="0" fillId="0" borderId="12" xfId="0" applyFont="1" applyBorder="1" applyAlignment="1">
      <alignment vertical="center" wrapText="1"/>
    </xf>
    <xf numFmtId="0" fontId="0" fillId="0" borderId="12" xfId="0" applyFont="1" applyFill="1" applyBorder="1" applyAlignment="1">
      <alignment vertical="center" wrapText="1"/>
    </xf>
    <xf numFmtId="0" fontId="16" fillId="0" borderId="12" xfId="0" applyFont="1" applyFill="1" applyBorder="1" applyAlignment="1">
      <alignment vertical="center" wrapText="1"/>
    </xf>
    <xf numFmtId="0" fontId="0" fillId="0" borderId="12" xfId="0" applyFont="1" applyFill="1" applyBorder="1" applyAlignment="1">
      <alignment vertical="center"/>
    </xf>
    <xf numFmtId="0" fontId="0" fillId="0" borderId="11" xfId="0" applyFont="1" applyBorder="1" applyAlignment="1">
      <alignment vertical="center"/>
    </xf>
    <xf numFmtId="0" fontId="0" fillId="0" borderId="11" xfId="0" applyFont="1" applyBorder="1" applyAlignment="1">
      <alignment vertical="center" wrapText="1"/>
    </xf>
    <xf numFmtId="3" fontId="0" fillId="0" borderId="11" xfId="0" applyNumberFormat="1" applyFont="1" applyBorder="1" applyAlignment="1">
      <alignment vertical="center" wrapText="1"/>
    </xf>
    <xf numFmtId="3" fontId="0" fillId="0" borderId="11" xfId="0" applyNumberFormat="1" applyFill="1" applyBorder="1" applyAlignment="1" applyProtection="1">
      <alignment horizontal="right" vertical="center"/>
      <protection locked="0"/>
    </xf>
    <xf numFmtId="3" fontId="0" fillId="0" borderId="11" xfId="0" applyNumberFormat="1"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3" fontId="0" fillId="0" borderId="10" xfId="0" applyNumberFormat="1" applyFont="1" applyBorder="1" applyAlignment="1">
      <alignment vertical="center" wrapText="1"/>
    </xf>
    <xf numFmtId="3" fontId="0" fillId="0" borderId="10" xfId="0" applyNumberFormat="1" applyFont="1" applyFill="1" applyBorder="1" applyAlignment="1">
      <alignment vertical="center"/>
    </xf>
    <xf numFmtId="3" fontId="0" fillId="0" borderId="10" xfId="0" applyNumberFormat="1" applyFont="1" applyBorder="1" applyAlignment="1">
      <alignment vertical="center"/>
    </xf>
    <xf numFmtId="165" fontId="0" fillId="0" borderId="10" xfId="0" applyNumberFormat="1" applyFont="1" applyBorder="1" applyAlignment="1">
      <alignment vertical="center" wrapText="1"/>
    </xf>
    <xf numFmtId="165" fontId="0" fillId="0" borderId="10" xfId="0" applyNumberFormat="1" applyFont="1" applyFill="1" applyBorder="1" applyAlignment="1">
      <alignment vertical="center" wrapText="1"/>
    </xf>
    <xf numFmtId="165" fontId="0" fillId="0" borderId="10" xfId="0" applyNumberFormat="1" applyFont="1" applyBorder="1" applyAlignment="1">
      <alignment vertical="center"/>
    </xf>
    <xf numFmtId="0" fontId="0" fillId="0" borderId="12" xfId="0" applyFont="1" applyBorder="1" applyAlignment="1">
      <alignment vertical="center"/>
    </xf>
    <xf numFmtId="165" fontId="0" fillId="0" borderId="12" xfId="0" applyNumberFormat="1" applyFont="1" applyFill="1" applyBorder="1" applyAlignment="1">
      <alignment horizontal="right" vertical="center" wrapText="1"/>
    </xf>
    <xf numFmtId="165" fontId="16" fillId="0" borderId="12" xfId="0" applyNumberFormat="1" applyFont="1" applyFill="1" applyBorder="1" applyAlignment="1">
      <alignment horizontal="right" vertical="center" wrapText="1"/>
    </xf>
    <xf numFmtId="165" fontId="0" fillId="0" borderId="12" xfId="0" applyNumberFormat="1" applyFont="1" applyBorder="1" applyAlignment="1">
      <alignment vertical="center"/>
    </xf>
    <xf numFmtId="0" fontId="0" fillId="0" borderId="11" xfId="0" applyFont="1" applyBorder="1" applyAlignment="1">
      <alignment vertical="center"/>
    </xf>
    <xf numFmtId="0" fontId="16" fillId="0" borderId="11" xfId="0" applyFont="1" applyBorder="1" applyAlignment="1">
      <alignment vertical="center"/>
    </xf>
    <xf numFmtId="0" fontId="16" fillId="0" borderId="11" xfId="0" applyFont="1" applyFill="1" applyBorder="1" applyAlignment="1">
      <alignment vertical="center"/>
    </xf>
    <xf numFmtId="0" fontId="16" fillId="0" borderId="12" xfId="0" applyFont="1" applyBorder="1" applyAlignment="1">
      <alignment vertical="center"/>
    </xf>
    <xf numFmtId="0" fontId="16" fillId="0" borderId="12" xfId="0" applyFont="1" applyFill="1" applyBorder="1" applyAlignment="1">
      <alignment vertical="center"/>
    </xf>
    <xf numFmtId="0" fontId="16" fillId="0" borderId="11" xfId="0" applyFont="1" applyBorder="1" applyAlignment="1">
      <alignment vertical="center" wrapText="1"/>
    </xf>
    <xf numFmtId="0" fontId="16" fillId="0" borderId="11" xfId="0" applyFont="1" applyBorder="1" applyAlignment="1">
      <alignment horizontal="right" vertical="center" wrapText="1"/>
    </xf>
    <xf numFmtId="0" fontId="16" fillId="0" borderId="10" xfId="0" applyFont="1" applyBorder="1" applyAlignment="1">
      <alignment vertical="center"/>
    </xf>
    <xf numFmtId="0" fontId="16" fillId="0" borderId="10" xfId="0" applyFont="1" applyBorder="1" applyAlignment="1">
      <alignment vertical="center" wrapText="1"/>
    </xf>
    <xf numFmtId="165" fontId="16" fillId="0" borderId="10" xfId="0" applyNumberFormat="1" applyFont="1" applyBorder="1" applyAlignment="1">
      <alignment vertical="center" wrapText="1"/>
    </xf>
    <xf numFmtId="165" fontId="16" fillId="0" borderId="10" xfId="0" applyNumberFormat="1" applyFont="1" applyFill="1" applyBorder="1" applyAlignment="1">
      <alignment vertical="center" wrapText="1"/>
    </xf>
    <xf numFmtId="165" fontId="16" fillId="0" borderId="10" xfId="0" applyNumberFormat="1" applyFont="1" applyBorder="1" applyAlignment="1">
      <alignment horizontal="right" vertical="center"/>
    </xf>
    <xf numFmtId="0" fontId="0" fillId="0" borderId="10" xfId="0" applyBorder="1" applyAlignment="1">
      <alignment vertical="center"/>
    </xf>
    <xf numFmtId="0" fontId="0" fillId="0" borderId="10" xfId="0" applyBorder="1" applyAlignment="1">
      <alignment vertical="center" wrapText="1"/>
    </xf>
    <xf numFmtId="0" fontId="16" fillId="0" borderId="10" xfId="0" applyFont="1" applyBorder="1" applyAlignment="1">
      <alignment horizontal="right" vertical="center"/>
    </xf>
    <xf numFmtId="1" fontId="16" fillId="0" borderId="10" xfId="0" applyNumberFormat="1" applyFont="1" applyBorder="1" applyAlignment="1">
      <alignment horizontal="right" vertical="center"/>
    </xf>
    <xf numFmtId="1" fontId="16" fillId="0" borderId="10" xfId="0" applyNumberFormat="1" applyFont="1" applyFill="1" applyBorder="1" applyAlignment="1">
      <alignment horizontal="right" vertical="center"/>
    </xf>
    <xf numFmtId="0" fontId="0" fillId="0" borderId="10" xfId="0" applyFill="1" applyBorder="1" applyAlignment="1">
      <alignment vertical="center" wrapText="1"/>
    </xf>
    <xf numFmtId="0" fontId="0" fillId="0" borderId="10" xfId="0" applyFont="1" applyFill="1" applyBorder="1" applyAlignment="1">
      <alignment horizontal="right" vertical="center"/>
    </xf>
    <xf numFmtId="0" fontId="16" fillId="0" borderId="10" xfId="0" applyFont="1" applyBorder="1" applyAlignment="1">
      <alignment vertical="center"/>
    </xf>
    <xf numFmtId="0" fontId="16" fillId="0" borderId="10" xfId="0" applyFont="1" applyFill="1" applyBorder="1" applyAlignment="1">
      <alignment vertical="center" wrapText="1"/>
    </xf>
    <xf numFmtId="0" fontId="16" fillId="0" borderId="10" xfId="0" applyFont="1" applyFill="1" applyBorder="1" applyAlignment="1">
      <alignment vertical="center" wrapText="1"/>
    </xf>
    <xf numFmtId="0" fontId="16" fillId="0" borderId="10" xfId="0" applyFont="1" applyFill="1" applyBorder="1" applyAlignment="1">
      <alignment horizontal="right" vertical="center" wrapText="1"/>
    </xf>
    <xf numFmtId="0" fontId="16" fillId="0" borderId="12" xfId="0" applyFont="1" applyBorder="1" applyAlignment="1">
      <alignment vertical="center"/>
    </xf>
    <xf numFmtId="0" fontId="16" fillId="0" borderId="12" xfId="0" applyFont="1" applyFill="1" applyBorder="1" applyAlignment="1">
      <alignment horizontal="right" vertical="center" wrapText="1"/>
    </xf>
    <xf numFmtId="0" fontId="0" fillId="34" borderId="10" xfId="0" applyFill="1" applyBorder="1" applyAlignment="1">
      <alignment vertical="center"/>
    </xf>
    <xf numFmtId="0" fontId="16" fillId="34" borderId="10" xfId="0" applyFont="1" applyFill="1" applyBorder="1" applyAlignment="1">
      <alignment vertical="center" wrapText="1"/>
    </xf>
    <xf numFmtId="0" fontId="16" fillId="34" borderId="19" xfId="0" applyFont="1" applyFill="1" applyBorder="1" applyAlignment="1">
      <alignment horizontal="right" vertical="center" wrapText="1"/>
    </xf>
    <xf numFmtId="0" fontId="16" fillId="34" borderId="10" xfId="0" applyFont="1" applyFill="1" applyBorder="1" applyAlignment="1">
      <alignment horizontal="right" vertical="center" wrapText="1"/>
    </xf>
    <xf numFmtId="1" fontId="16" fillId="34" borderId="10" xfId="0" applyNumberFormat="1" applyFont="1" applyFill="1" applyBorder="1" applyAlignment="1">
      <alignment vertical="center"/>
    </xf>
    <xf numFmtId="0" fontId="0" fillId="34" borderId="10" xfId="0" applyFill="1" applyBorder="1" applyAlignment="1">
      <alignment vertical="center" wrapText="1"/>
    </xf>
    <xf numFmtId="1" fontId="16" fillId="34" borderId="19" xfId="0" applyNumberFormat="1" applyFont="1" applyFill="1" applyBorder="1" applyAlignment="1">
      <alignment horizontal="right" vertical="center"/>
    </xf>
    <xf numFmtId="1" fontId="16" fillId="34" borderId="10" xfId="0" applyNumberFormat="1" applyFont="1" applyFill="1" applyBorder="1" applyAlignment="1">
      <alignment horizontal="right" vertical="center"/>
    </xf>
    <xf numFmtId="0" fontId="0" fillId="34" borderId="10" xfId="0" applyFill="1" applyBorder="1" applyAlignment="1">
      <alignment horizontal="right" vertical="center" wrapText="1"/>
    </xf>
    <xf numFmtId="165" fontId="0" fillId="34" borderId="19" xfId="0" applyNumberFormat="1" applyFill="1" applyBorder="1" applyAlignment="1">
      <alignment horizontal="right" vertical="center" wrapText="1"/>
    </xf>
    <xf numFmtId="165" fontId="0" fillId="34" borderId="10" xfId="0" applyNumberFormat="1" applyFill="1" applyBorder="1" applyAlignment="1">
      <alignment horizontal="right" vertical="center" wrapText="1"/>
    </xf>
    <xf numFmtId="165" fontId="0" fillId="0" borderId="10" xfId="0" applyNumberFormat="1" applyFill="1" applyBorder="1" applyAlignment="1">
      <alignment horizontal="right" vertical="center" wrapText="1"/>
    </xf>
    <xf numFmtId="165" fontId="16" fillId="34" borderId="10" xfId="0" applyNumberFormat="1" applyFont="1" applyFill="1" applyBorder="1" applyAlignment="1">
      <alignment vertical="center"/>
    </xf>
    <xf numFmtId="0" fontId="0" fillId="34" borderId="10" xfId="0" applyFont="1" applyFill="1" applyBorder="1" applyAlignment="1">
      <alignment vertical="center" wrapText="1"/>
    </xf>
    <xf numFmtId="1" fontId="0" fillId="34" borderId="19" xfId="0" applyNumberFormat="1" applyFill="1" applyBorder="1" applyAlignment="1">
      <alignment horizontal="right" vertical="center"/>
    </xf>
    <xf numFmtId="1" fontId="0" fillId="34" borderId="10" xfId="0" applyNumberFormat="1" applyFill="1" applyBorder="1" applyAlignment="1">
      <alignment horizontal="right" vertical="center"/>
    </xf>
    <xf numFmtId="1" fontId="0" fillId="0" borderId="10" xfId="0" applyNumberFormat="1" applyFill="1" applyBorder="1" applyAlignment="1">
      <alignment horizontal="right" vertical="center"/>
    </xf>
    <xf numFmtId="0" fontId="16" fillId="34" borderId="10" xfId="0" applyFont="1" applyFill="1" applyBorder="1" applyAlignment="1">
      <alignment vertical="center"/>
    </xf>
    <xf numFmtId="0" fontId="16" fillId="34" borderId="10" xfId="0" applyFont="1" applyFill="1" applyBorder="1" applyAlignment="1">
      <alignment vertical="center" wrapText="1"/>
    </xf>
    <xf numFmtId="1" fontId="16" fillId="34" borderId="19" xfId="0" applyNumberFormat="1" applyFont="1" applyFill="1" applyBorder="1" applyAlignment="1">
      <alignment horizontal="right" vertical="center" wrapText="1"/>
    </xf>
    <xf numFmtId="1" fontId="16" fillId="34" borderId="10" xfId="0" applyNumberFormat="1" applyFont="1" applyFill="1" applyBorder="1" applyAlignment="1">
      <alignment horizontal="right" vertical="center" wrapText="1"/>
    </xf>
    <xf numFmtId="1" fontId="16" fillId="0" borderId="10" xfId="0" applyNumberFormat="1" applyFont="1" applyFill="1" applyBorder="1" applyAlignment="1">
      <alignment horizontal="right" vertical="center" wrapText="1"/>
    </xf>
    <xf numFmtId="0" fontId="0" fillId="0" borderId="0" xfId="0" applyAlignment="1">
      <alignment vertical="center"/>
    </xf>
    <xf numFmtId="0" fontId="16" fillId="0" borderId="11" xfId="0" applyFont="1" applyBorder="1" applyAlignment="1">
      <alignment vertical="center"/>
    </xf>
    <xf numFmtId="0" fontId="16" fillId="0" borderId="11" xfId="0" applyFont="1" applyBorder="1" applyAlignment="1">
      <alignment vertical="center" wrapText="1"/>
    </xf>
    <xf numFmtId="164" fontId="16" fillId="0" borderId="11" xfId="0" applyNumberFormat="1" applyFont="1" applyBorder="1" applyAlignment="1">
      <alignment vertical="center" wrapText="1"/>
    </xf>
    <xf numFmtId="164" fontId="16" fillId="0" borderId="11" xfId="0" applyNumberFormat="1" applyFont="1" applyBorder="1" applyAlignment="1">
      <alignment horizontal="right" vertical="center" wrapText="1"/>
    </xf>
    <xf numFmtId="164" fontId="16" fillId="0" borderId="11" xfId="0" applyNumberFormat="1" applyFont="1" applyFill="1" applyBorder="1" applyAlignment="1">
      <alignment horizontal="right" vertical="center" wrapText="1"/>
    </xf>
    <xf numFmtId="164" fontId="16" fillId="0" borderId="11" xfId="0" applyNumberFormat="1"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16" fillId="0" borderId="10" xfId="0" applyFont="1" applyBorder="1" applyAlignment="1">
      <alignment horizontal="right" vertical="center" wrapText="1"/>
    </xf>
    <xf numFmtId="0" fontId="16" fillId="0" borderId="10" xfId="0" applyFont="1" applyBorder="1" applyAlignment="1">
      <alignment vertical="center" wrapText="1"/>
    </xf>
    <xf numFmtId="165" fontId="16" fillId="0" borderId="10" xfId="0" applyNumberFormat="1" applyFont="1" applyBorder="1" applyAlignment="1">
      <alignment vertical="center"/>
    </xf>
    <xf numFmtId="165" fontId="16" fillId="0" borderId="10" xfId="0" applyNumberFormat="1" applyFont="1" applyBorder="1" applyAlignment="1">
      <alignment vertical="center" wrapText="1"/>
    </xf>
    <xf numFmtId="3" fontId="16" fillId="0" borderId="10" xfId="0" applyNumberFormat="1" applyFont="1" applyBorder="1" applyAlignment="1">
      <alignment vertical="center" wrapText="1"/>
    </xf>
    <xf numFmtId="3" fontId="16" fillId="0" borderId="10" xfId="0" applyNumberFormat="1" applyFont="1" applyFill="1" applyBorder="1" applyAlignment="1">
      <alignment vertical="center" wrapText="1"/>
    </xf>
    <xf numFmtId="3" fontId="16" fillId="0" borderId="10" xfId="0" applyNumberFormat="1"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wrapText="1"/>
    </xf>
    <xf numFmtId="3" fontId="16" fillId="0" borderId="12" xfId="0" applyNumberFormat="1" applyFont="1" applyBorder="1" applyAlignment="1">
      <alignment vertical="center" wrapText="1"/>
    </xf>
    <xf numFmtId="3" fontId="16" fillId="0" borderId="12" xfId="0" applyNumberFormat="1" applyFont="1" applyFill="1" applyBorder="1" applyAlignment="1">
      <alignment vertical="center" wrapText="1"/>
    </xf>
    <xf numFmtId="3" fontId="16" fillId="0" borderId="12" xfId="0" applyNumberFormat="1" applyFont="1" applyBorder="1" applyAlignment="1">
      <alignment vertical="center"/>
    </xf>
    <xf numFmtId="0" fontId="0" fillId="0" borderId="11" xfId="0" applyFill="1" applyBorder="1" applyAlignment="1">
      <alignment vertical="center"/>
    </xf>
    <xf numFmtId="0" fontId="0" fillId="0" borderId="11" xfId="0" applyFill="1" applyBorder="1" applyAlignment="1">
      <alignment vertical="center" wrapText="1"/>
    </xf>
    <xf numFmtId="165" fontId="16" fillId="0" borderId="11" xfId="0" applyNumberFormat="1" applyFont="1" applyFill="1" applyBorder="1" applyAlignment="1">
      <alignment horizontal="right" vertical="center" wrapText="1"/>
    </xf>
    <xf numFmtId="165" fontId="16" fillId="0" borderId="11" xfId="0" applyNumberFormat="1" applyFont="1" applyFill="1" applyBorder="1" applyAlignment="1">
      <alignment horizontal="right" vertical="center"/>
    </xf>
    <xf numFmtId="0" fontId="16" fillId="0" borderId="10" xfId="0" applyFont="1" applyBorder="1" applyAlignment="1">
      <alignment horizontal="right" vertical="center"/>
    </xf>
    <xf numFmtId="0" fontId="16" fillId="0" borderId="10" xfId="0" applyFont="1" applyFill="1" applyBorder="1" applyAlignment="1">
      <alignment horizontal="right" vertical="center"/>
    </xf>
    <xf numFmtId="0" fontId="0" fillId="0" borderId="12" xfId="0" applyFill="1" applyBorder="1" applyAlignment="1">
      <alignment vertical="center"/>
    </xf>
    <xf numFmtId="0" fontId="16" fillId="0" borderId="12" xfId="0" applyFont="1" applyFill="1" applyBorder="1" applyAlignment="1">
      <alignment vertical="center" wrapText="1"/>
    </xf>
    <xf numFmtId="0" fontId="16" fillId="0" borderId="12" xfId="0" applyFont="1" applyFill="1" applyBorder="1" applyAlignment="1">
      <alignment horizontal="right" vertical="center"/>
    </xf>
    <xf numFmtId="165" fontId="16" fillId="0" borderId="12" xfId="0" applyNumberFormat="1" applyFont="1" applyFill="1" applyBorder="1" applyAlignment="1">
      <alignment horizontal="right" vertical="center"/>
    </xf>
    <xf numFmtId="0" fontId="0" fillId="0" borderId="11" xfId="0" applyBorder="1" applyAlignment="1">
      <alignment vertical="center"/>
    </xf>
    <xf numFmtId="1" fontId="16" fillId="0" borderId="11" xfId="0" applyNumberFormat="1" applyFont="1" applyBorder="1" applyAlignment="1">
      <alignment horizontal="right" vertical="center"/>
    </xf>
    <xf numFmtId="1" fontId="16" fillId="0" borderId="11" xfId="0" applyNumberFormat="1" applyFont="1" applyBorder="1" applyAlignment="1">
      <alignment vertical="center"/>
    </xf>
    <xf numFmtId="1" fontId="16" fillId="0" borderId="11" xfId="0" applyNumberFormat="1" applyFont="1" applyFill="1" applyBorder="1" applyAlignment="1">
      <alignment vertical="center"/>
    </xf>
    <xf numFmtId="1" fontId="0" fillId="0" borderId="11" xfId="0" applyNumberFormat="1" applyBorder="1" applyAlignment="1">
      <alignment horizontal="right" vertical="center"/>
    </xf>
    <xf numFmtId="1" fontId="16" fillId="0" borderId="10" xfId="0" applyNumberFormat="1" applyFont="1" applyBorder="1" applyAlignment="1">
      <alignment vertical="center"/>
    </xf>
    <xf numFmtId="1" fontId="16" fillId="0" borderId="10" xfId="0" applyNumberFormat="1" applyFont="1" applyFill="1" applyBorder="1" applyAlignment="1">
      <alignment vertical="center"/>
    </xf>
    <xf numFmtId="1" fontId="0" fillId="0" borderId="10" xfId="0" applyNumberFormat="1" applyBorder="1" applyAlignment="1">
      <alignment horizontal="right" vertical="center"/>
    </xf>
    <xf numFmtId="0" fontId="0" fillId="0" borderId="10" xfId="0" applyFill="1" applyBorder="1" applyAlignment="1">
      <alignment vertical="center"/>
    </xf>
    <xf numFmtId="0" fontId="0" fillId="0" borderId="12" xfId="0" applyBorder="1" applyAlignment="1">
      <alignment vertical="center"/>
    </xf>
    <xf numFmtId="0" fontId="0" fillId="0" borderId="12" xfId="0" applyBorder="1" applyAlignment="1">
      <alignment vertical="center" wrapText="1"/>
    </xf>
    <xf numFmtId="0" fontId="16" fillId="0" borderId="12" xfId="0" applyFont="1" applyBorder="1" applyAlignment="1">
      <alignment horizontal="right" vertical="center"/>
    </xf>
    <xf numFmtId="0" fontId="0" fillId="0" borderId="12" xfId="0" applyBorder="1" applyAlignment="1">
      <alignment horizontal="right" vertical="center" wrapText="1"/>
    </xf>
    <xf numFmtId="0" fontId="16" fillId="0" borderId="12" xfId="0" applyFont="1" applyBorder="1" applyAlignment="1">
      <alignment vertical="center" wrapText="1"/>
    </xf>
    <xf numFmtId="1" fontId="16" fillId="0" borderId="12" xfId="0" applyNumberFormat="1" applyFont="1" applyBorder="1" applyAlignment="1">
      <alignment vertical="center"/>
    </xf>
    <xf numFmtId="1" fontId="16" fillId="0" borderId="12" xfId="0" applyNumberFormat="1" applyFont="1" applyFill="1" applyBorder="1" applyAlignment="1">
      <alignment vertical="center"/>
    </xf>
    <xf numFmtId="0" fontId="0" fillId="0" borderId="11" xfId="0" applyBorder="1" applyAlignment="1">
      <alignment vertical="center" wrapText="1"/>
    </xf>
    <xf numFmtId="165" fontId="16" fillId="0" borderId="11" xfId="0" applyNumberFormat="1" applyFont="1" applyBorder="1" applyAlignment="1">
      <alignment vertical="center"/>
    </xf>
    <xf numFmtId="0" fontId="16" fillId="0" borderId="10" xfId="0" applyFont="1" applyFill="1" applyBorder="1" applyAlignment="1">
      <alignment vertical="center"/>
    </xf>
    <xf numFmtId="3" fontId="16" fillId="0" borderId="12" xfId="0" applyNumberFormat="1" applyFont="1" applyBorder="1" applyAlignment="1">
      <alignment vertical="center" wrapText="1"/>
    </xf>
    <xf numFmtId="1" fontId="0" fillId="0" borderId="11" xfId="0" applyNumberFormat="1" applyFont="1" applyBorder="1" applyAlignment="1">
      <alignment horizontal="right" vertical="center"/>
    </xf>
    <xf numFmtId="1" fontId="0" fillId="0" borderId="11" xfId="0" applyNumberFormat="1" applyFont="1" applyFill="1" applyBorder="1" applyAlignment="1">
      <alignment horizontal="right" vertical="center"/>
    </xf>
    <xf numFmtId="0" fontId="0" fillId="0" borderId="10" xfId="0" applyFont="1" applyBorder="1" applyAlignment="1">
      <alignment horizontal="right" vertical="center" wrapText="1"/>
    </xf>
    <xf numFmtId="165" fontId="0" fillId="0" borderId="10" xfId="0" applyNumberFormat="1" applyFont="1" applyBorder="1" applyAlignment="1">
      <alignment horizontal="right" vertical="center" wrapText="1"/>
    </xf>
    <xf numFmtId="0" fontId="0" fillId="0" borderId="10" xfId="0" applyFont="1" applyFill="1" applyBorder="1" applyAlignment="1">
      <alignment horizontal="right" vertical="center" wrapText="1"/>
    </xf>
    <xf numFmtId="165" fontId="0" fillId="0" borderId="10" xfId="0" applyNumberFormat="1" applyFont="1" applyBorder="1" applyAlignment="1">
      <alignment vertical="center"/>
    </xf>
    <xf numFmtId="3" fontId="0" fillId="0" borderId="10" xfId="0" applyNumberFormat="1" applyFont="1" applyFill="1" applyBorder="1" applyAlignment="1">
      <alignment vertical="center" wrapText="1"/>
    </xf>
    <xf numFmtId="3" fontId="0" fillId="0" borderId="10" xfId="0" applyNumberFormat="1" applyFont="1" applyBorder="1" applyAlignment="1">
      <alignment vertical="center"/>
    </xf>
    <xf numFmtId="165" fontId="16" fillId="0" borderId="10" xfId="0" applyNumberFormat="1" applyFont="1" applyBorder="1" applyAlignment="1">
      <alignment vertical="center"/>
    </xf>
    <xf numFmtId="165" fontId="16" fillId="0" borderId="10" xfId="0" applyNumberFormat="1" applyFont="1" applyFill="1" applyBorder="1" applyAlignment="1">
      <alignment horizontal="right" vertical="center" wrapText="1"/>
    </xf>
    <xf numFmtId="0" fontId="16" fillId="0" borderId="12" xfId="0" applyFont="1" applyBorder="1" applyAlignment="1">
      <alignment vertical="center" wrapText="1"/>
    </xf>
    <xf numFmtId="0" fontId="16" fillId="0" borderId="11" xfId="0" applyFont="1" applyFill="1" applyBorder="1" applyAlignment="1">
      <alignment vertical="center" wrapText="1"/>
    </xf>
    <xf numFmtId="165" fontId="16" fillId="0" borderId="11" xfId="0" applyNumberFormat="1" applyFont="1" applyBorder="1" applyAlignment="1">
      <alignment vertical="center"/>
    </xf>
    <xf numFmtId="165" fontId="0" fillId="0" borderId="11" xfId="0" applyNumberFormat="1" applyFont="1" applyBorder="1" applyAlignment="1">
      <alignment vertical="center"/>
    </xf>
    <xf numFmtId="3" fontId="0" fillId="0" borderId="10" xfId="0" applyNumberFormat="1" applyBorder="1" applyAlignment="1">
      <alignment vertical="center"/>
    </xf>
    <xf numFmtId="3" fontId="0" fillId="0" borderId="10" xfId="0" applyNumberFormat="1" applyFill="1" applyBorder="1" applyAlignment="1">
      <alignment vertical="center"/>
    </xf>
    <xf numFmtId="0" fontId="12" fillId="0" borderId="0" xfId="0" applyFont="1" applyBorder="1" applyAlignment="1">
      <alignment horizontal="left" vertical="center" wrapText="1"/>
    </xf>
    <xf numFmtId="0" fontId="0" fillId="0" borderId="17" xfId="0" applyBorder="1" applyAlignment="1">
      <alignment vertical="center"/>
    </xf>
    <xf numFmtId="0" fontId="0" fillId="0" borderId="20" xfId="0" applyBorder="1" applyAlignment="1">
      <alignment vertical="center"/>
    </xf>
    <xf numFmtId="3" fontId="0" fillId="0" borderId="21" xfId="0" applyNumberFormat="1" applyBorder="1" applyAlignment="1">
      <alignment vertical="center"/>
    </xf>
    <xf numFmtId="3" fontId="0" fillId="0" borderId="17" xfId="0" applyNumberFormat="1" applyBorder="1" applyAlignment="1">
      <alignment vertical="center"/>
    </xf>
    <xf numFmtId="0" fontId="0" fillId="0" borderId="17" xfId="0" applyFont="1" applyBorder="1" applyAlignment="1">
      <alignment vertical="center" wrapText="1"/>
    </xf>
    <xf numFmtId="165" fontId="0" fillId="0" borderId="17" xfId="0" applyNumberFormat="1" applyFont="1" applyBorder="1" applyAlignment="1">
      <alignment vertical="center" wrapText="1"/>
    </xf>
    <xf numFmtId="165" fontId="16" fillId="0" borderId="20" xfId="0" applyNumberFormat="1" applyFont="1" applyFill="1" applyBorder="1" applyAlignment="1">
      <alignment horizontal="right" vertical="center" wrapText="1"/>
    </xf>
    <xf numFmtId="0" fontId="0" fillId="0" borderId="21" xfId="0" applyBorder="1" applyAlignment="1">
      <alignment vertical="center"/>
    </xf>
    <xf numFmtId="0" fontId="16" fillId="0" borderId="21" xfId="0" applyFont="1" applyBorder="1" applyAlignment="1">
      <alignment horizontal="right" vertical="center" wrapText="1"/>
    </xf>
    <xf numFmtId="165" fontId="16" fillId="0" borderId="17" xfId="0" applyNumberFormat="1" applyFont="1" applyBorder="1" applyAlignment="1">
      <alignment vertical="center" wrapText="1"/>
    </xf>
    <xf numFmtId="1" fontId="16" fillId="0" borderId="17" xfId="0" applyNumberFormat="1" applyFont="1" applyBorder="1" applyAlignment="1">
      <alignment horizontal="right" vertical="center"/>
    </xf>
    <xf numFmtId="0" fontId="0" fillId="0" borderId="17" xfId="0" applyFont="1" applyFill="1" applyBorder="1" applyAlignment="1">
      <alignment horizontal="right"/>
    </xf>
    <xf numFmtId="0" fontId="16" fillId="0" borderId="17" xfId="0" applyFont="1" applyFill="1" applyBorder="1" applyAlignment="1">
      <alignment vertical="center" wrapText="1"/>
    </xf>
    <xf numFmtId="0" fontId="16" fillId="0" borderId="20" xfId="0" applyFont="1" applyFill="1" applyBorder="1" applyAlignment="1">
      <alignment vertical="center" wrapText="1"/>
    </xf>
    <xf numFmtId="164" fontId="16" fillId="0" borderId="21" xfId="0" applyNumberFormat="1" applyFont="1" applyFill="1" applyBorder="1" applyAlignment="1">
      <alignment horizontal="right" vertical="center" wrapText="1"/>
    </xf>
    <xf numFmtId="0" fontId="16" fillId="0" borderId="17" xfId="0" applyFont="1" applyBorder="1" applyAlignment="1">
      <alignment horizontal="right" vertical="center" wrapText="1"/>
    </xf>
    <xf numFmtId="3" fontId="16" fillId="0" borderId="17" xfId="0" applyNumberFormat="1" applyFont="1" applyFill="1" applyBorder="1" applyAlignment="1">
      <alignment vertical="center" wrapText="1"/>
    </xf>
    <xf numFmtId="3" fontId="16" fillId="0" borderId="17" xfId="0" applyNumberFormat="1" applyFont="1" applyFill="1" applyBorder="1" applyAlignment="1">
      <alignment wrapText="1"/>
    </xf>
    <xf numFmtId="3" fontId="16" fillId="0" borderId="20" xfId="0" applyNumberFormat="1" applyFont="1" applyFill="1" applyBorder="1" applyAlignment="1">
      <alignment wrapText="1"/>
    </xf>
    <xf numFmtId="165" fontId="16" fillId="0" borderId="21" xfId="0" applyNumberFormat="1" applyFont="1" applyFill="1" applyBorder="1" applyAlignment="1">
      <alignment horizontal="right" vertical="center" wrapText="1"/>
    </xf>
    <xf numFmtId="0" fontId="16" fillId="0" borderId="17" xfId="0" applyFont="1" applyBorder="1" applyAlignment="1">
      <alignment horizontal="right" vertical="center"/>
    </xf>
    <xf numFmtId="0" fontId="16" fillId="0" borderId="20" xfId="0" applyFont="1" applyFill="1" applyBorder="1" applyAlignment="1">
      <alignment horizontal="right" vertical="center"/>
    </xf>
    <xf numFmtId="1" fontId="16" fillId="0" borderId="21" xfId="0" applyNumberFormat="1" applyFont="1" applyFill="1" applyBorder="1" applyAlignment="1">
      <alignment vertical="center"/>
    </xf>
    <xf numFmtId="1" fontId="16" fillId="0" borderId="17" xfId="0" applyNumberFormat="1" applyFont="1" applyFill="1" applyBorder="1" applyAlignment="1">
      <alignment vertical="center"/>
    </xf>
    <xf numFmtId="0" fontId="16" fillId="0" borderId="20" xfId="0" applyFont="1" applyFill="1" applyBorder="1" applyAlignment="1">
      <alignment vertical="center"/>
    </xf>
    <xf numFmtId="0" fontId="0" fillId="0" borderId="21" xfId="0" applyBorder="1" applyAlignment="1">
      <alignment/>
    </xf>
    <xf numFmtId="3" fontId="0" fillId="0" borderId="20" xfId="0" applyNumberFormat="1" applyBorder="1" applyAlignment="1">
      <alignment vertical="center"/>
    </xf>
    <xf numFmtId="165" fontId="0" fillId="0" borderId="17" xfId="0" applyNumberFormat="1" applyBorder="1" applyAlignment="1">
      <alignment vertical="center"/>
    </xf>
    <xf numFmtId="0" fontId="0" fillId="0" borderId="21" xfId="0" applyBorder="1" applyAlignment="1">
      <alignment vertical="center" wrapText="1"/>
    </xf>
    <xf numFmtId="165" fontId="16" fillId="0" borderId="13" xfId="56" applyNumberFormat="1" applyFont="1" applyFill="1" applyBorder="1" applyAlignment="1">
      <alignment vertical="center" wrapText="1"/>
      <protection/>
    </xf>
    <xf numFmtId="1" fontId="16" fillId="0" borderId="13" xfId="56" applyNumberFormat="1" applyFont="1" applyFill="1" applyBorder="1" applyAlignment="1">
      <alignment vertical="center" wrapText="1"/>
      <protection/>
    </xf>
    <xf numFmtId="0" fontId="0" fillId="0" borderId="13" xfId="56" applyFont="1" applyFill="1" applyBorder="1" applyAlignment="1">
      <alignment vertical="center" wrapText="1"/>
      <protection/>
    </xf>
    <xf numFmtId="0" fontId="16" fillId="0" borderId="13" xfId="56" applyFont="1" applyFill="1" applyBorder="1" applyAlignment="1">
      <alignment vertical="center" wrapText="1"/>
      <protection/>
    </xf>
    <xf numFmtId="0" fontId="16" fillId="0" borderId="13" xfId="56" applyFont="1" applyFill="1" applyBorder="1" applyAlignment="1">
      <alignment horizontal="right" vertical="center" wrapText="1"/>
      <protection/>
    </xf>
    <xf numFmtId="0" fontId="0" fillId="0" borderId="13" xfId="0" applyFont="1" applyFill="1" applyBorder="1" applyAlignment="1">
      <alignment horizontal="right" vertical="center" wrapText="1"/>
    </xf>
    <xf numFmtId="3" fontId="0" fillId="0" borderId="13" xfId="0" applyNumberFormat="1" applyFont="1" applyFill="1" applyBorder="1" applyAlignment="1">
      <alignment horizontal="right" vertical="center" wrapText="1"/>
    </xf>
    <xf numFmtId="165" fontId="0" fillId="0" borderId="13" xfId="0" applyNumberFormat="1" applyFont="1" applyFill="1" applyBorder="1" applyAlignment="1">
      <alignment horizontal="right" vertical="center" wrapText="1"/>
    </xf>
    <xf numFmtId="0" fontId="0" fillId="0" borderId="13" xfId="0" applyFont="1" applyFill="1" applyBorder="1" applyAlignment="1">
      <alignment/>
    </xf>
    <xf numFmtId="1" fontId="16" fillId="0" borderId="13" xfId="0" applyNumberFormat="1" applyFont="1" applyFill="1" applyBorder="1" applyAlignment="1">
      <alignment vertical="center"/>
    </xf>
    <xf numFmtId="0" fontId="16" fillId="0" borderId="13" xfId="0" applyFont="1" applyFill="1" applyBorder="1" applyAlignment="1">
      <alignment vertical="center"/>
    </xf>
    <xf numFmtId="165" fontId="16" fillId="0" borderId="13" xfId="0" applyNumberFormat="1" applyFont="1" applyFill="1" applyBorder="1" applyAlignment="1">
      <alignment horizontal="right" vertical="center" wrapText="1"/>
    </xf>
    <xf numFmtId="0" fontId="16" fillId="0" borderId="13" xfId="0" applyFont="1" applyFill="1" applyBorder="1" applyAlignment="1">
      <alignment horizontal="right" vertical="center"/>
    </xf>
    <xf numFmtId="0" fontId="16" fillId="0" borderId="10" xfId="0" applyFont="1" applyFill="1" applyBorder="1" applyAlignment="1">
      <alignment horizontal="right" vertical="center" wrapText="1"/>
    </xf>
    <xf numFmtId="2" fontId="0" fillId="0" borderId="10" xfId="0" applyNumberFormat="1" applyFont="1" applyFill="1" applyBorder="1" applyAlignment="1">
      <alignment horizontal="right" vertical="center" wrapText="1"/>
    </xf>
    <xf numFmtId="165" fontId="0" fillId="0" borderId="10" xfId="0" applyNumberFormat="1" applyFont="1" applyFill="1" applyBorder="1" applyAlignment="1">
      <alignment horizontal="right" vertical="center" wrapText="1"/>
    </xf>
    <xf numFmtId="1" fontId="0" fillId="0" borderId="10" xfId="0" applyNumberFormat="1" applyFont="1" applyFill="1" applyBorder="1" applyAlignment="1">
      <alignment horizontal="right" vertical="center"/>
    </xf>
    <xf numFmtId="1" fontId="16" fillId="0" borderId="10" xfId="0" applyNumberFormat="1" applyFont="1" applyFill="1" applyBorder="1" applyAlignment="1">
      <alignment horizontal="right" vertical="center"/>
    </xf>
    <xf numFmtId="0" fontId="0" fillId="0" borderId="10" xfId="0" applyFont="1" applyFill="1" applyBorder="1" applyAlignment="1">
      <alignment vertical="center"/>
    </xf>
    <xf numFmtId="1" fontId="16" fillId="0" borderId="10" xfId="0" applyNumberFormat="1" applyFont="1" applyFill="1" applyBorder="1" applyAlignment="1">
      <alignment horizontal="right" vertical="center" wrapText="1"/>
    </xf>
    <xf numFmtId="0" fontId="0" fillId="0" borderId="13" xfId="0" applyFont="1" applyFill="1" applyBorder="1" applyAlignment="1">
      <alignment horizontal="right" vertical="center"/>
    </xf>
    <xf numFmtId="0" fontId="0" fillId="0" borderId="13" xfId="0" applyFont="1" applyFill="1" applyBorder="1" applyAlignment="1">
      <alignment vertical="center"/>
    </xf>
    <xf numFmtId="0" fontId="0" fillId="0" borderId="13" xfId="0" applyFont="1" applyBorder="1" applyAlignment="1">
      <alignment horizontal="right" vertical="center"/>
    </xf>
    <xf numFmtId="3" fontId="16" fillId="0" borderId="13" xfId="46" applyNumberFormat="1" applyFont="1" applyFill="1" applyBorder="1" applyAlignment="1">
      <alignment vertical="center"/>
      <protection/>
    </xf>
    <xf numFmtId="0" fontId="0" fillId="0" borderId="13" xfId="0" applyFont="1" applyFill="1" applyBorder="1" applyAlignment="1">
      <alignment vertical="center" wrapText="1"/>
    </xf>
    <xf numFmtId="165" fontId="0" fillId="0" borderId="13" xfId="0" applyNumberFormat="1" applyFont="1" applyFill="1" applyBorder="1" applyAlignment="1">
      <alignment vertical="center" wrapText="1"/>
    </xf>
    <xf numFmtId="49" fontId="10" fillId="0" borderId="0" xfId="0" applyNumberFormat="1" applyFont="1" applyFill="1" applyBorder="1" applyAlignment="1">
      <alignment horizontal="right"/>
    </xf>
    <xf numFmtId="0" fontId="9" fillId="0" borderId="0" xfId="0" applyFont="1" applyFill="1" applyBorder="1" applyAlignment="1">
      <alignment wrapText="1"/>
    </xf>
    <xf numFmtId="0" fontId="12" fillId="0" borderId="0" xfId="0" applyFont="1" applyBorder="1" applyAlignment="1">
      <alignment horizontal="center" wrapText="1"/>
    </xf>
    <xf numFmtId="3" fontId="8" fillId="0" borderId="0" xfId="0" applyNumberFormat="1" applyFont="1" applyFill="1" applyBorder="1" applyAlignment="1">
      <alignment/>
    </xf>
    <xf numFmtId="3" fontId="8" fillId="0" borderId="0" xfId="0" applyNumberFormat="1" applyFont="1" applyFill="1" applyBorder="1" applyAlignment="1">
      <alignment horizontal="right"/>
    </xf>
    <xf numFmtId="0" fontId="3" fillId="0" borderId="0" xfId="0" applyNumberFormat="1" applyFont="1" applyFill="1" applyBorder="1" applyAlignment="1">
      <alignment wrapText="1"/>
    </xf>
    <xf numFmtId="0" fontId="0" fillId="0" borderId="0" xfId="0" applyAlignment="1">
      <alignment vertical="center" wrapText="1"/>
    </xf>
    <xf numFmtId="49" fontId="6" fillId="0" borderId="12" xfId="0" applyNumberFormat="1" applyFont="1" applyFill="1" applyBorder="1" applyAlignment="1">
      <alignment horizontal="right"/>
    </xf>
    <xf numFmtId="0" fontId="4" fillId="0" borderId="12" xfId="0" applyFont="1" applyBorder="1" applyAlignment="1">
      <alignment wrapText="1"/>
    </xf>
    <xf numFmtId="49" fontId="3" fillId="0" borderId="12" xfId="0" applyNumberFormat="1" applyFont="1" applyFill="1" applyBorder="1" applyAlignment="1">
      <alignment horizontal="center" wrapText="1"/>
    </xf>
    <xf numFmtId="3" fontId="3" fillId="0" borderId="12" xfId="0" applyNumberFormat="1" applyFont="1" applyFill="1" applyBorder="1" applyAlignment="1">
      <alignment/>
    </xf>
    <xf numFmtId="3" fontId="3" fillId="0" borderId="14" xfId="0" applyNumberFormat="1" applyFont="1" applyFill="1" applyBorder="1" applyAlignment="1">
      <alignment wrapText="1"/>
    </xf>
    <xf numFmtId="0" fontId="3" fillId="0" borderId="14" xfId="0" applyNumberFormat="1" applyFont="1" applyFill="1" applyBorder="1" applyAlignment="1">
      <alignment wrapText="1"/>
    </xf>
    <xf numFmtId="49" fontId="6" fillId="0" borderId="0" xfId="0" applyNumberFormat="1" applyFont="1" applyFill="1" applyBorder="1" applyAlignment="1">
      <alignment horizontal="right"/>
    </xf>
    <xf numFmtId="0" fontId="4" fillId="0" borderId="0" xfId="0" applyFont="1" applyBorder="1" applyAlignment="1">
      <alignment wrapText="1"/>
    </xf>
    <xf numFmtId="49" fontId="3" fillId="0" borderId="0" xfId="0" applyNumberFormat="1" applyFont="1" applyFill="1" applyBorder="1" applyAlignment="1">
      <alignment horizontal="center" wrapText="1"/>
    </xf>
    <xf numFmtId="0" fontId="4" fillId="34" borderId="0" xfId="0" applyFont="1" applyFill="1" applyBorder="1" applyAlignment="1">
      <alignment wrapText="1"/>
    </xf>
    <xf numFmtId="0" fontId="3" fillId="34" borderId="0" xfId="0" applyFont="1" applyFill="1" applyBorder="1" applyAlignment="1">
      <alignment horizontal="center" wrapText="1"/>
    </xf>
    <xf numFmtId="3" fontId="3" fillId="0" borderId="0" xfId="0" applyNumberFormat="1" applyFont="1" applyFill="1" applyBorder="1" applyAlignment="1">
      <alignment horizontal="right"/>
    </xf>
    <xf numFmtId="3" fontId="2" fillId="0" borderId="0" xfId="0" applyNumberFormat="1" applyFont="1" applyFill="1" applyBorder="1" applyAlignment="1">
      <alignment wrapText="1"/>
    </xf>
    <xf numFmtId="49" fontId="5" fillId="0" borderId="0" xfId="0" applyNumberFormat="1" applyFont="1" applyFill="1" applyBorder="1" applyAlignment="1">
      <alignment horizontal="right"/>
    </xf>
    <xf numFmtId="49" fontId="7" fillId="0" borderId="0" xfId="0" applyNumberFormat="1" applyFont="1" applyFill="1" applyBorder="1" applyAlignment="1">
      <alignment wrapText="1"/>
    </xf>
    <xf numFmtId="49" fontId="2" fillId="0" borderId="0" xfId="0" applyNumberFormat="1" applyFont="1" applyFill="1" applyBorder="1" applyAlignment="1">
      <alignment horizontal="center" wrapText="1"/>
    </xf>
    <xf numFmtId="3" fontId="2" fillId="0" borderId="0" xfId="0" applyNumberFormat="1" applyFont="1" applyFill="1" applyBorder="1" applyAlignment="1">
      <alignment/>
    </xf>
    <xf numFmtId="0" fontId="0" fillId="0" borderId="0" xfId="0" applyFill="1" applyBorder="1" applyAlignment="1">
      <alignment vertical="center" wrapText="1"/>
    </xf>
    <xf numFmtId="0" fontId="3" fillId="0" borderId="12" xfId="0" applyFont="1" applyBorder="1" applyAlignment="1">
      <alignment horizontal="center" wrapText="1"/>
    </xf>
    <xf numFmtId="0" fontId="3" fillId="0" borderId="14" xfId="0" applyNumberFormat="1" applyFont="1" applyFill="1" applyBorder="1" applyAlignment="1">
      <alignment wrapText="1"/>
    </xf>
    <xf numFmtId="164" fontId="3" fillId="0" borderId="0" xfId="0" applyNumberFormat="1" applyFont="1" applyFill="1" applyBorder="1" applyAlignment="1">
      <alignment wrapText="1"/>
    </xf>
    <xf numFmtId="3" fontId="3" fillId="0" borderId="0" xfId="0" applyNumberFormat="1" applyFont="1" applyFill="1" applyBorder="1" applyAlignment="1">
      <alignment wrapText="1"/>
    </xf>
    <xf numFmtId="164" fontId="3" fillId="0" borderId="14" xfId="0" applyNumberFormat="1" applyFont="1" applyFill="1" applyBorder="1" applyAlignment="1">
      <alignment wrapText="1"/>
    </xf>
    <xf numFmtId="49" fontId="4" fillId="0" borderId="0" xfId="0" applyNumberFormat="1" applyFont="1" applyFill="1" applyBorder="1" applyAlignment="1">
      <alignment wrapText="1"/>
    </xf>
    <xf numFmtId="49" fontId="4" fillId="0" borderId="12" xfId="0" applyNumberFormat="1" applyFont="1" applyBorder="1" applyAlignment="1">
      <alignment wrapText="1"/>
    </xf>
    <xf numFmtId="164" fontId="3" fillId="0" borderId="10" xfId="0" applyNumberFormat="1" applyFont="1" applyFill="1" applyBorder="1" applyAlignment="1">
      <alignment wrapText="1"/>
    </xf>
    <xf numFmtId="3" fontId="3" fillId="0" borderId="22" xfId="0" applyNumberFormat="1" applyFont="1" applyFill="1" applyBorder="1" applyAlignment="1">
      <alignment wrapText="1"/>
    </xf>
    <xf numFmtId="3" fontId="3" fillId="0" borderId="0" xfId="56" applyNumberFormat="1" applyFont="1" applyFill="1" applyBorder="1" applyAlignment="1">
      <alignment wrapText="1"/>
      <protection/>
    </xf>
    <xf numFmtId="0" fontId="3" fillId="0" borderId="0" xfId="56" applyNumberFormat="1" applyFont="1" applyFill="1" applyBorder="1" applyAlignment="1">
      <alignment wrapText="1"/>
      <protection/>
    </xf>
    <xf numFmtId="49" fontId="4" fillId="0" borderId="0" xfId="0" applyNumberFormat="1" applyFont="1" applyBorder="1" applyAlignment="1">
      <alignment wrapText="1"/>
    </xf>
    <xf numFmtId="49" fontId="3" fillId="0" borderId="0" xfId="0" applyNumberFormat="1" applyFont="1" applyBorder="1" applyAlignment="1">
      <alignment horizontal="center" wrapText="1"/>
    </xf>
    <xf numFmtId="0" fontId="3" fillId="0" borderId="0" xfId="0" applyFont="1" applyFill="1" applyBorder="1" applyAlignment="1">
      <alignment wrapText="1"/>
    </xf>
    <xf numFmtId="0" fontId="9" fillId="0" borderId="0" xfId="0" applyFont="1" applyFill="1" applyBorder="1" applyAlignment="1">
      <alignment horizontal="left"/>
    </xf>
    <xf numFmtId="49" fontId="3" fillId="0" borderId="23" xfId="0" applyNumberFormat="1" applyFont="1" applyFill="1" applyBorder="1" applyAlignment="1">
      <alignment horizontal="center" wrapText="1"/>
    </xf>
    <xf numFmtId="3" fontId="2" fillId="0" borderId="12" xfId="0" applyNumberFormat="1" applyFont="1" applyFill="1" applyBorder="1" applyAlignment="1">
      <alignment/>
    </xf>
    <xf numFmtId="0" fontId="3" fillId="0" borderId="0" xfId="0" applyFont="1" applyBorder="1" applyAlignment="1">
      <alignment horizontal="center" wrapText="1"/>
    </xf>
    <xf numFmtId="49" fontId="5" fillId="0" borderId="12" xfId="0" applyNumberFormat="1" applyFont="1" applyFill="1" applyBorder="1" applyAlignment="1">
      <alignment horizontal="right"/>
    </xf>
    <xf numFmtId="0" fontId="7" fillId="0" borderId="12" xfId="0" applyFont="1" applyFill="1" applyBorder="1" applyAlignment="1">
      <alignment wrapText="1"/>
    </xf>
    <xf numFmtId="0" fontId="2" fillId="0" borderId="12" xfId="0" applyFont="1" applyBorder="1" applyAlignment="1">
      <alignment horizontal="center" wrapText="1"/>
    </xf>
    <xf numFmtId="0" fontId="3" fillId="0" borderId="14" xfId="56" applyNumberFormat="1" applyFont="1" applyFill="1" applyBorder="1" applyAlignment="1">
      <alignment wrapText="1"/>
      <protection/>
    </xf>
    <xf numFmtId="0" fontId="7" fillId="0" borderId="0" xfId="0" applyFont="1" applyFill="1" applyBorder="1" applyAlignment="1">
      <alignment wrapText="1"/>
    </xf>
    <xf numFmtId="0" fontId="2" fillId="0" borderId="0" xfId="0" applyFont="1" applyBorder="1" applyAlignment="1">
      <alignment horizontal="center" wrapText="1"/>
    </xf>
    <xf numFmtId="3" fontId="3" fillId="0" borderId="14" xfId="56" applyNumberFormat="1" applyFont="1" applyFill="1" applyBorder="1">
      <alignment/>
      <protection/>
    </xf>
    <xf numFmtId="3" fontId="2" fillId="0" borderId="14" xfId="56" applyNumberFormat="1" applyFont="1" applyFill="1" applyBorder="1">
      <alignment/>
      <protection/>
    </xf>
    <xf numFmtId="3" fontId="3" fillId="0" borderId="10" xfId="56" applyNumberFormat="1" applyFont="1" applyFill="1" applyBorder="1" applyAlignment="1">
      <alignment wrapText="1"/>
      <protection/>
    </xf>
    <xf numFmtId="0" fontId="3" fillId="0" borderId="10" xfId="56" applyNumberFormat="1" applyFont="1" applyFill="1" applyBorder="1" applyAlignment="1">
      <alignment wrapText="1"/>
      <protection/>
    </xf>
    <xf numFmtId="0" fontId="3" fillId="0" borderId="10" xfId="0" applyFont="1" applyBorder="1" applyAlignment="1">
      <alignment wrapText="1"/>
    </xf>
    <xf numFmtId="0" fontId="12" fillId="0" borderId="10" xfId="0" applyFont="1" applyFill="1" applyBorder="1" applyAlignment="1">
      <alignment wrapText="1"/>
    </xf>
    <xf numFmtId="3" fontId="21" fillId="0" borderId="19" xfId="0" applyNumberFormat="1" applyFont="1" applyBorder="1" applyAlignment="1">
      <alignment horizontal="center"/>
    </xf>
    <xf numFmtId="3" fontId="21" fillId="0" borderId="24" xfId="0" applyNumberFormat="1" applyFont="1" applyBorder="1" applyAlignment="1">
      <alignment horizontal="center"/>
    </xf>
    <xf numFmtId="0" fontId="12" fillId="0" borderId="0" xfId="0" applyFont="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applyAlignment="1">
      <alignment vertical="top"/>
    </xf>
    <xf numFmtId="0" fontId="3" fillId="0" borderId="0" xfId="0" applyNumberFormat="1" applyFont="1" applyAlignment="1">
      <alignment vertical="top" wrapText="1"/>
    </xf>
    <xf numFmtId="0" fontId="0" fillId="0" borderId="0" xfId="0" applyAlignment="1">
      <alignment/>
    </xf>
    <xf numFmtId="0" fontId="0" fillId="0" borderId="0" xfId="0" applyBorder="1" applyAlignment="1">
      <alignment/>
    </xf>
    <xf numFmtId="0" fontId="3"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3" fillId="0" borderId="0" xfId="0" applyFont="1" applyFill="1" applyBorder="1" applyAlignment="1">
      <alignment horizontal="left" vertical="center" wrapText="1"/>
    </xf>
    <xf numFmtId="0" fontId="0" fillId="0" borderId="0" xfId="0" applyFill="1" applyBorder="1" applyAlignment="1">
      <alignment vertical="center" wrapText="1"/>
    </xf>
    <xf numFmtId="3" fontId="16" fillId="0" borderId="10" xfId="0" applyNumberFormat="1" applyFont="1" applyBorder="1" applyAlignment="1">
      <alignment horizontal="center"/>
    </xf>
    <xf numFmtId="0" fontId="16" fillId="0" borderId="10" xfId="0" applyFont="1" applyBorder="1" applyAlignment="1">
      <alignment horizontal="center"/>
    </xf>
    <xf numFmtId="3" fontId="16" fillId="0" borderId="10" xfId="0" applyNumberFormat="1" applyFont="1" applyFill="1" applyBorder="1" applyAlignment="1">
      <alignment horizontal="center"/>
    </xf>
    <xf numFmtId="0" fontId="16" fillId="0" borderId="10" xfId="0" applyFont="1" applyFill="1" applyBorder="1" applyAlignment="1">
      <alignment horizontal="center"/>
    </xf>
    <xf numFmtId="0" fontId="21" fillId="0" borderId="19" xfId="0" applyFont="1" applyBorder="1" applyAlignment="1">
      <alignment horizontal="center" vertical="center" wrapText="1"/>
    </xf>
    <xf numFmtId="0" fontId="22" fillId="0" borderId="24" xfId="0" applyFont="1" applyBorder="1" applyAlignment="1">
      <alignment horizontal="center" vertical="center" wrapText="1"/>
    </xf>
    <xf numFmtId="0" fontId="16" fillId="0" borderId="24" xfId="0" applyFont="1" applyBorder="1" applyAlignment="1">
      <alignment vertical="center"/>
    </xf>
    <xf numFmtId="0" fontId="3" fillId="0" borderId="0" xfId="0" applyFont="1" applyFill="1" applyBorder="1" applyAlignment="1">
      <alignment vertical="center" wrapText="1"/>
    </xf>
    <xf numFmtId="0" fontId="12" fillId="0" borderId="0" xfId="0" applyFont="1" applyFill="1" applyBorder="1" applyAlignment="1">
      <alignment vertical="center" wrapText="1"/>
    </xf>
    <xf numFmtId="0" fontId="16" fillId="0" borderId="0" xfId="0" applyFont="1" applyFill="1" applyBorder="1" applyAlignment="1">
      <alignment vertical="center" wrapText="1"/>
    </xf>
    <xf numFmtId="0" fontId="3" fillId="0" borderId="0" xfId="0" applyFont="1" applyFill="1" applyAlignment="1">
      <alignment vertical="center" wrapText="1"/>
    </xf>
    <xf numFmtId="0" fontId="0" fillId="0" borderId="0" xfId="0" applyFill="1" applyAlignment="1">
      <alignment vertical="center" wrapText="1"/>
    </xf>
    <xf numFmtId="0" fontId="19" fillId="0" borderId="25" xfId="0" applyFont="1" applyFill="1" applyBorder="1" applyAlignment="1">
      <alignment horizontal="center"/>
    </xf>
    <xf numFmtId="0" fontId="5" fillId="33" borderId="19" xfId="0" applyFont="1" applyFill="1" applyBorder="1" applyAlignment="1">
      <alignment horizontal="center" wrapText="1"/>
    </xf>
    <xf numFmtId="0" fontId="5" fillId="33" borderId="24" xfId="0" applyFont="1" applyFill="1" applyBorder="1" applyAlignment="1">
      <alignment horizontal="center" wrapText="1"/>
    </xf>
    <xf numFmtId="0" fontId="20" fillId="36" borderId="19" xfId="0" applyFont="1" applyFill="1" applyBorder="1" applyAlignment="1">
      <alignment vertical="center"/>
    </xf>
    <xf numFmtId="0" fontId="0" fillId="36" borderId="26" xfId="0" applyFill="1" applyBorder="1" applyAlignment="1">
      <alignment vertical="center"/>
    </xf>
    <xf numFmtId="0" fontId="0" fillId="36" borderId="24" xfId="0" applyFill="1" applyBorder="1" applyAlignment="1">
      <alignment vertical="center"/>
    </xf>
    <xf numFmtId="0" fontId="20" fillId="36" borderId="19" xfId="0" applyFont="1" applyFill="1" applyBorder="1" applyAlignment="1">
      <alignment vertical="center" wrapText="1"/>
    </xf>
    <xf numFmtId="0" fontId="20" fillId="36" borderId="19" xfId="0" applyFont="1" applyFill="1" applyBorder="1" applyAlignment="1">
      <alignment vertical="center" wrapText="1"/>
    </xf>
    <xf numFmtId="0" fontId="20" fillId="36" borderId="26" xfId="0" applyFont="1" applyFill="1" applyBorder="1" applyAlignment="1">
      <alignment vertical="center"/>
    </xf>
    <xf numFmtId="0" fontId="20" fillId="36" borderId="24" xfId="0"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1"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Arengukava 2011 aruanne"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2"/>
  </sheetPr>
  <dimension ref="A1:O666"/>
  <sheetViews>
    <sheetView tabSelected="1" zoomScalePageLayoutView="0" workbookViewId="0" topLeftCell="A1">
      <pane ySplit="3" topLeftCell="A4" activePane="bottomLeft" state="frozen"/>
      <selection pane="topLeft" activeCell="A1" sqref="A1"/>
      <selection pane="bottomLeft" activeCell="A1" sqref="A1:G1"/>
    </sheetView>
  </sheetViews>
  <sheetFormatPr defaultColWidth="9.140625" defaultRowHeight="12.75"/>
  <cols>
    <col min="1" max="1" width="7.7109375" style="1" customWidth="1"/>
    <col min="2" max="2" width="25.7109375" style="8" customWidth="1"/>
    <col min="3" max="3" width="6.421875" style="6" customWidth="1"/>
    <col min="4" max="4" width="7.57421875" style="2" customWidth="1"/>
    <col min="5" max="5" width="8.8515625" style="2" customWidth="1"/>
    <col min="6" max="6" width="8.8515625" style="7" customWidth="1" collapsed="1"/>
    <col min="7" max="7" width="65.8515625" style="2" customWidth="1"/>
    <col min="8" max="16384" width="9.140625" style="2" customWidth="1"/>
  </cols>
  <sheetData>
    <row r="1" spans="1:11" ht="22.5" customHeight="1">
      <c r="A1" s="489" t="s">
        <v>832</v>
      </c>
      <c r="B1" s="489"/>
      <c r="C1" s="489"/>
      <c r="D1" s="489"/>
      <c r="E1" s="489"/>
      <c r="F1" s="489"/>
      <c r="G1" s="489"/>
      <c r="K1" s="5"/>
    </row>
    <row r="2" spans="1:11" ht="24" customHeight="1">
      <c r="A2" s="39"/>
      <c r="B2" s="40"/>
      <c r="C2" s="97"/>
      <c r="D2" s="98"/>
      <c r="E2" s="490" t="s">
        <v>248</v>
      </c>
      <c r="F2" s="491"/>
      <c r="G2" s="41"/>
      <c r="K2" s="5"/>
    </row>
    <row r="3" spans="1:11" s="10" customFormat="1" ht="47.25" customHeight="1">
      <c r="A3" s="99" t="s">
        <v>94</v>
      </c>
      <c r="B3" s="100" t="s">
        <v>56</v>
      </c>
      <c r="C3" s="100" t="s">
        <v>95</v>
      </c>
      <c r="D3" s="100" t="s">
        <v>247</v>
      </c>
      <c r="E3" s="101" t="s">
        <v>324</v>
      </c>
      <c r="F3" s="101" t="s">
        <v>325</v>
      </c>
      <c r="G3" s="100" t="s">
        <v>249</v>
      </c>
      <c r="K3" s="81"/>
    </row>
    <row r="4" spans="1:8" ht="15" customHeight="1">
      <c r="A4" s="126"/>
      <c r="B4" s="127" t="s">
        <v>828</v>
      </c>
      <c r="C4" s="128"/>
      <c r="D4" s="165">
        <f aca="true" t="shared" si="0" ref="D4:F5">D6+D121+D163+D201+D223+D323+D385+D438+D465</f>
        <v>41039</v>
      </c>
      <c r="E4" s="165">
        <f t="shared" si="0"/>
        <v>19764.561</v>
      </c>
      <c r="F4" s="165">
        <f t="shared" si="0"/>
        <v>10357.2</v>
      </c>
      <c r="G4" s="78"/>
      <c r="H4" s="83"/>
    </row>
    <row r="5" spans="1:8" s="14" customFormat="1" ht="13.5" customHeight="1">
      <c r="A5" s="126"/>
      <c r="B5" s="129" t="s">
        <v>829</v>
      </c>
      <c r="C5" s="128"/>
      <c r="D5" s="165">
        <f t="shared" si="0"/>
        <v>30307</v>
      </c>
      <c r="E5" s="165">
        <f t="shared" si="0"/>
        <v>6607.23</v>
      </c>
      <c r="F5" s="165">
        <f t="shared" si="0"/>
        <v>9688</v>
      </c>
      <c r="G5" s="130"/>
      <c r="H5" s="84"/>
    </row>
    <row r="6" spans="1:8" ht="15.75" customHeight="1">
      <c r="A6" s="112">
        <v>1</v>
      </c>
      <c r="B6" s="113" t="s">
        <v>97</v>
      </c>
      <c r="C6" s="114"/>
      <c r="D6" s="166">
        <f>D8+D13+D18+D61+D70+D76+D82+D91</f>
        <v>13290</v>
      </c>
      <c r="E6" s="166">
        <f>E8+E13+E18+E61+E70+E76+E82+E91</f>
        <v>8066</v>
      </c>
      <c r="F6" s="166">
        <f>F8+F13+F18+F61+F70+F76+F82+F91</f>
        <v>638</v>
      </c>
      <c r="G6" s="115"/>
      <c r="H6" s="83"/>
    </row>
    <row r="7" spans="1:8" ht="13.5" customHeight="1">
      <c r="A7" s="112"/>
      <c r="B7" s="116" t="s">
        <v>829</v>
      </c>
      <c r="C7" s="114"/>
      <c r="D7" s="166">
        <f>D9+D10+D15+D19+SUM(D21:D34)+D48+SUM(D63:D64)+D67+D68+SUM(D86:D87)+D89+D91</f>
        <v>10403</v>
      </c>
      <c r="E7" s="166">
        <f>E9+E10+E15+E19+SUM(E21:E34)+E48+SUM(E63:E64)+E67+E68+SUM(E86:E87)+E89+E91</f>
        <v>1757</v>
      </c>
      <c r="F7" s="166">
        <f>F9+F10+F15+F19+SUM(F21:F34)+F48+SUM(F63:F64)+F67+F68+SUM(F86:F87)+F89+F91</f>
        <v>561</v>
      </c>
      <c r="G7" s="117"/>
      <c r="H7" s="85"/>
    </row>
    <row r="8" spans="1:8" ht="23.25" customHeight="1">
      <c r="A8" s="50" t="s">
        <v>167</v>
      </c>
      <c r="B8" s="22" t="s">
        <v>119</v>
      </c>
      <c r="C8" s="23"/>
      <c r="D8" s="16">
        <f>SUM(D9:D12)</f>
        <v>607</v>
      </c>
      <c r="E8" s="16">
        <f>SUM(E9:E12)</f>
        <v>389</v>
      </c>
      <c r="F8" s="16">
        <f>SUM(F9:F12)</f>
        <v>570</v>
      </c>
      <c r="G8" s="102"/>
      <c r="H8" s="85"/>
    </row>
    <row r="9" spans="1:8" ht="27" customHeight="1">
      <c r="A9" s="60" t="s">
        <v>168</v>
      </c>
      <c r="B9" s="18" t="s">
        <v>334</v>
      </c>
      <c r="C9" s="19" t="s">
        <v>487</v>
      </c>
      <c r="D9" s="20">
        <v>511</v>
      </c>
      <c r="E9" s="167">
        <v>293</v>
      </c>
      <c r="F9" s="21"/>
      <c r="G9" s="132" t="s">
        <v>350</v>
      </c>
      <c r="H9" s="85"/>
    </row>
    <row r="10" spans="1:8" ht="60">
      <c r="A10" s="60" t="s">
        <v>169</v>
      </c>
      <c r="B10" s="18" t="s">
        <v>505</v>
      </c>
      <c r="C10" s="19" t="s">
        <v>487</v>
      </c>
      <c r="D10" s="20">
        <v>64</v>
      </c>
      <c r="E10" s="20">
        <v>64</v>
      </c>
      <c r="F10" s="21">
        <v>550</v>
      </c>
      <c r="G10" s="21" t="s">
        <v>718</v>
      </c>
      <c r="H10" s="85"/>
    </row>
    <row r="11" spans="1:8" ht="84">
      <c r="A11" s="60" t="s">
        <v>170</v>
      </c>
      <c r="B11" s="18" t="s">
        <v>105</v>
      </c>
      <c r="C11" s="19" t="s">
        <v>487</v>
      </c>
      <c r="D11" s="20">
        <v>32</v>
      </c>
      <c r="E11" s="20">
        <v>32</v>
      </c>
      <c r="F11" s="21">
        <v>20</v>
      </c>
      <c r="G11" s="21" t="s">
        <v>719</v>
      </c>
      <c r="H11" s="85"/>
    </row>
    <row r="12" spans="1:8" ht="29.25" customHeight="1">
      <c r="A12" s="60" t="s">
        <v>171</v>
      </c>
      <c r="B12" s="18" t="s">
        <v>155</v>
      </c>
      <c r="C12" s="19" t="s">
        <v>156</v>
      </c>
      <c r="D12" s="20"/>
      <c r="E12" s="146"/>
      <c r="F12" s="107"/>
      <c r="G12" s="104"/>
      <c r="H12" s="85"/>
    </row>
    <row r="13" spans="1:8" s="14" customFormat="1" ht="17.25" customHeight="1">
      <c r="A13" s="61" t="s">
        <v>172</v>
      </c>
      <c r="B13" s="22" t="s">
        <v>120</v>
      </c>
      <c r="C13" s="23"/>
      <c r="D13" s="16">
        <f>SUM(D14:D17)</f>
        <v>173</v>
      </c>
      <c r="E13" s="16">
        <f>SUM(E14:E17)</f>
        <v>12</v>
      </c>
      <c r="F13" s="16">
        <f>SUM(F14:F17)</f>
        <v>0</v>
      </c>
      <c r="G13" s="103"/>
      <c r="H13" s="87"/>
    </row>
    <row r="14" spans="1:8" ht="36">
      <c r="A14" s="60" t="s">
        <v>173</v>
      </c>
      <c r="B14" s="18" t="s">
        <v>32</v>
      </c>
      <c r="C14" s="19" t="s">
        <v>154</v>
      </c>
      <c r="D14" s="20">
        <v>45</v>
      </c>
      <c r="E14" s="138">
        <v>12</v>
      </c>
      <c r="F14" s="138"/>
      <c r="G14" s="133" t="s">
        <v>18</v>
      </c>
      <c r="H14" s="85"/>
    </row>
    <row r="15" spans="1:8" ht="39.75" customHeight="1">
      <c r="A15" s="60" t="s">
        <v>174</v>
      </c>
      <c r="B15" s="18" t="s">
        <v>512</v>
      </c>
      <c r="C15" s="19" t="s">
        <v>154</v>
      </c>
      <c r="D15" s="20"/>
      <c r="E15" s="146"/>
      <c r="F15" s="107"/>
      <c r="G15" s="104"/>
      <c r="H15" s="85"/>
    </row>
    <row r="16" spans="1:8" ht="36.75" customHeight="1">
      <c r="A16" s="60" t="s">
        <v>175</v>
      </c>
      <c r="B16" s="18" t="s">
        <v>515</v>
      </c>
      <c r="C16" s="19" t="s">
        <v>154</v>
      </c>
      <c r="D16" s="20"/>
      <c r="E16" s="138"/>
      <c r="F16" s="138"/>
      <c r="G16" s="133"/>
      <c r="H16" s="85"/>
    </row>
    <row r="17" spans="1:8" ht="36">
      <c r="A17" s="60" t="s">
        <v>339</v>
      </c>
      <c r="B17" s="18" t="s">
        <v>340</v>
      </c>
      <c r="C17" s="19" t="s">
        <v>154</v>
      </c>
      <c r="D17" s="20">
        <v>128</v>
      </c>
      <c r="E17" s="150"/>
      <c r="F17" s="150"/>
      <c r="G17" s="151" t="s">
        <v>351</v>
      </c>
      <c r="H17" s="85"/>
    </row>
    <row r="18" spans="1:8" s="4" customFormat="1" ht="25.5" customHeight="1">
      <c r="A18" s="61" t="s">
        <v>830</v>
      </c>
      <c r="B18" s="22" t="s">
        <v>831</v>
      </c>
      <c r="C18" s="23"/>
      <c r="D18" s="16">
        <f>D19+D20+D34+D48</f>
        <v>8502</v>
      </c>
      <c r="E18" s="16">
        <f>E19+E20+E34+E48</f>
        <v>1005</v>
      </c>
      <c r="F18" s="16">
        <f>F19+F20+F34+F48</f>
        <v>0</v>
      </c>
      <c r="G18" s="105"/>
      <c r="H18" s="88"/>
    </row>
    <row r="19" spans="1:8" ht="36" customHeight="1">
      <c r="A19" s="61" t="s">
        <v>176</v>
      </c>
      <c r="B19" s="22" t="s">
        <v>375</v>
      </c>
      <c r="C19" s="23" t="s">
        <v>497</v>
      </c>
      <c r="D19" s="16"/>
      <c r="E19" s="168"/>
      <c r="F19" s="107"/>
      <c r="G19" s="104"/>
      <c r="H19" s="85"/>
    </row>
    <row r="20" spans="1:8" ht="32.25" customHeight="1">
      <c r="A20" s="61" t="s">
        <v>177</v>
      </c>
      <c r="B20" s="51" t="s">
        <v>527</v>
      </c>
      <c r="C20" s="62"/>
      <c r="D20" s="16">
        <f>SUM(D21:D33)</f>
        <v>6391</v>
      </c>
      <c r="E20" s="16">
        <f>SUM(E21:E33)</f>
        <v>89</v>
      </c>
      <c r="F20" s="16">
        <f>SUM(F21:F33)</f>
        <v>0</v>
      </c>
      <c r="G20" s="102"/>
      <c r="H20" s="85"/>
    </row>
    <row r="21" spans="1:8" ht="24">
      <c r="A21" s="60" t="s">
        <v>178</v>
      </c>
      <c r="B21" s="53" t="s">
        <v>229</v>
      </c>
      <c r="C21" s="54" t="s">
        <v>497</v>
      </c>
      <c r="D21" s="20">
        <v>6391</v>
      </c>
      <c r="E21" s="138">
        <v>89</v>
      </c>
      <c r="F21" s="138"/>
      <c r="G21" s="141" t="s">
        <v>825</v>
      </c>
      <c r="H21" s="85"/>
    </row>
    <row r="22" spans="1:8" ht="26.25" customHeight="1">
      <c r="A22" s="60" t="s">
        <v>179</v>
      </c>
      <c r="B22" s="63" t="s">
        <v>230</v>
      </c>
      <c r="C22" s="54" t="s">
        <v>497</v>
      </c>
      <c r="D22" s="20"/>
      <c r="E22" s="146"/>
      <c r="F22" s="107"/>
      <c r="G22" s="104"/>
      <c r="H22" s="85"/>
    </row>
    <row r="23" spans="1:8" ht="26.25" customHeight="1">
      <c r="A23" s="60" t="s">
        <v>180</v>
      </c>
      <c r="B23" s="53" t="s">
        <v>231</v>
      </c>
      <c r="C23" s="54" t="s">
        <v>497</v>
      </c>
      <c r="D23" s="20"/>
      <c r="E23" s="146"/>
      <c r="F23" s="107"/>
      <c r="G23" s="104"/>
      <c r="H23" s="85"/>
    </row>
    <row r="24" spans="1:8" s="3" customFormat="1" ht="28.5" customHeight="1">
      <c r="A24" s="60" t="s">
        <v>181</v>
      </c>
      <c r="B24" s="53" t="s">
        <v>232</v>
      </c>
      <c r="C24" s="54" t="s">
        <v>497</v>
      </c>
      <c r="D24" s="20"/>
      <c r="E24" s="146"/>
      <c r="F24" s="107"/>
      <c r="G24" s="104"/>
      <c r="H24" s="82"/>
    </row>
    <row r="25" spans="1:8" ht="24" customHeight="1">
      <c r="A25" s="60" t="s">
        <v>182</v>
      </c>
      <c r="B25" s="64" t="s">
        <v>528</v>
      </c>
      <c r="C25" s="54" t="s">
        <v>497</v>
      </c>
      <c r="D25" s="20"/>
      <c r="E25" s="146"/>
      <c r="F25" s="107"/>
      <c r="G25" s="104"/>
      <c r="H25" s="85"/>
    </row>
    <row r="26" spans="1:8" ht="36" customHeight="1">
      <c r="A26" s="60" t="s">
        <v>183</v>
      </c>
      <c r="B26" s="53" t="s">
        <v>978</v>
      </c>
      <c r="C26" s="54" t="s">
        <v>497</v>
      </c>
      <c r="D26" s="20"/>
      <c r="E26" s="146"/>
      <c r="F26" s="107"/>
      <c r="G26" s="104"/>
      <c r="H26" s="85"/>
    </row>
    <row r="27" spans="1:8" s="3" customFormat="1" ht="29.25" customHeight="1">
      <c r="A27" s="60" t="s">
        <v>184</v>
      </c>
      <c r="B27" s="24" t="s">
        <v>529</v>
      </c>
      <c r="C27" s="54" t="s">
        <v>497</v>
      </c>
      <c r="D27" s="20"/>
      <c r="E27" s="146"/>
      <c r="F27" s="107"/>
      <c r="G27" s="106"/>
      <c r="H27" s="82"/>
    </row>
    <row r="28" spans="1:9" s="3" customFormat="1" ht="23.25" customHeight="1">
      <c r="A28" s="60" t="s">
        <v>185</v>
      </c>
      <c r="B28" s="63" t="s">
        <v>233</v>
      </c>
      <c r="C28" s="54" t="s">
        <v>497</v>
      </c>
      <c r="D28" s="20"/>
      <c r="E28" s="146"/>
      <c r="F28" s="107"/>
      <c r="G28" s="104"/>
      <c r="H28" s="82"/>
      <c r="I28" s="89"/>
    </row>
    <row r="29" spans="1:8" s="3" customFormat="1" ht="12">
      <c r="A29" s="60" t="s">
        <v>186</v>
      </c>
      <c r="B29" s="63" t="s">
        <v>234</v>
      </c>
      <c r="C29" s="54" t="s">
        <v>497</v>
      </c>
      <c r="D29" s="20"/>
      <c r="E29" s="146"/>
      <c r="F29" s="107"/>
      <c r="G29" s="104"/>
      <c r="H29" s="82"/>
    </row>
    <row r="30" spans="1:8" s="3" customFormat="1" ht="16.5" customHeight="1">
      <c r="A30" s="60" t="s">
        <v>187</v>
      </c>
      <c r="B30" s="63" t="s">
        <v>235</v>
      </c>
      <c r="C30" s="54" t="s">
        <v>497</v>
      </c>
      <c r="D30" s="20"/>
      <c r="E30" s="146"/>
      <c r="F30" s="107"/>
      <c r="G30" s="104"/>
      <c r="H30" s="82"/>
    </row>
    <row r="31" spans="1:8" s="3" customFormat="1" ht="25.5" customHeight="1">
      <c r="A31" s="60" t="s">
        <v>188</v>
      </c>
      <c r="B31" s="63" t="s">
        <v>236</v>
      </c>
      <c r="C31" s="54" t="s">
        <v>497</v>
      </c>
      <c r="D31" s="20"/>
      <c r="E31" s="146"/>
      <c r="F31" s="107"/>
      <c r="G31" s="104"/>
      <c r="H31" s="82"/>
    </row>
    <row r="32" spans="1:8" s="3" customFormat="1" ht="18" customHeight="1">
      <c r="A32" s="60" t="s">
        <v>257</v>
      </c>
      <c r="B32" s="63" t="s">
        <v>256</v>
      </c>
      <c r="C32" s="54" t="s">
        <v>497</v>
      </c>
      <c r="D32" s="20"/>
      <c r="E32" s="146"/>
      <c r="F32" s="107"/>
      <c r="G32" s="104"/>
      <c r="H32" s="82"/>
    </row>
    <row r="33" spans="1:8" s="3" customFormat="1" ht="25.5" customHeight="1">
      <c r="A33" s="60" t="s">
        <v>261</v>
      </c>
      <c r="B33" s="63" t="s">
        <v>260</v>
      </c>
      <c r="C33" s="54" t="s">
        <v>497</v>
      </c>
      <c r="D33" s="20"/>
      <c r="E33" s="146"/>
      <c r="F33" s="107"/>
      <c r="G33" s="104"/>
      <c r="H33" s="82"/>
    </row>
    <row r="34" spans="1:8" ht="36.75" customHeight="1">
      <c r="A34" s="61" t="s">
        <v>189</v>
      </c>
      <c r="B34" s="51" t="s">
        <v>164</v>
      </c>
      <c r="C34" s="62"/>
      <c r="D34" s="16">
        <f>D35+D36</f>
        <v>128</v>
      </c>
      <c r="E34" s="16">
        <f>E35+E36</f>
        <v>5</v>
      </c>
      <c r="F34" s="16">
        <f>F35+F36</f>
        <v>0</v>
      </c>
      <c r="G34" s="102"/>
      <c r="H34" s="85"/>
    </row>
    <row r="35" spans="1:8" s="3" customFormat="1" ht="12">
      <c r="A35" s="60" t="s">
        <v>190</v>
      </c>
      <c r="B35" s="53" t="s">
        <v>74</v>
      </c>
      <c r="C35" s="54" t="s">
        <v>497</v>
      </c>
      <c r="D35" s="20">
        <v>128</v>
      </c>
      <c r="E35" s="146"/>
      <c r="F35" s="107"/>
      <c r="G35" s="141" t="s">
        <v>720</v>
      </c>
      <c r="H35" s="82"/>
    </row>
    <row r="36" spans="1:8" s="15" customFormat="1" ht="12">
      <c r="A36" s="60" t="s">
        <v>191</v>
      </c>
      <c r="B36" s="18" t="s">
        <v>131</v>
      </c>
      <c r="C36" s="54" t="s">
        <v>497</v>
      </c>
      <c r="D36" s="16">
        <f>SUM(D37:D47)</f>
        <v>0</v>
      </c>
      <c r="E36" s="16">
        <f>SUM(E37:E47)</f>
        <v>5</v>
      </c>
      <c r="F36" s="16">
        <f>SUM(F37:F47)</f>
        <v>0</v>
      </c>
      <c r="G36" s="141" t="s">
        <v>746</v>
      </c>
      <c r="H36" s="49"/>
    </row>
    <row r="37" spans="1:8" s="3" customFormat="1" ht="12">
      <c r="A37" s="60" t="s">
        <v>192</v>
      </c>
      <c r="B37" s="63" t="s">
        <v>76</v>
      </c>
      <c r="C37" s="54" t="s">
        <v>497</v>
      </c>
      <c r="D37" s="20"/>
      <c r="E37" s="138">
        <v>2</v>
      </c>
      <c r="F37" s="21"/>
      <c r="G37" s="141" t="s">
        <v>721</v>
      </c>
      <c r="H37" s="82"/>
    </row>
    <row r="38" spans="1:8" s="3" customFormat="1" ht="12">
      <c r="A38" s="60" t="s">
        <v>193</v>
      </c>
      <c r="B38" s="63" t="s">
        <v>77</v>
      </c>
      <c r="C38" s="54" t="s">
        <v>497</v>
      </c>
      <c r="D38" s="20"/>
      <c r="E38" s="138">
        <v>3</v>
      </c>
      <c r="F38" s="21"/>
      <c r="G38" s="141" t="s">
        <v>745</v>
      </c>
      <c r="H38" s="82"/>
    </row>
    <row r="39" spans="1:8" s="3" customFormat="1" ht="12">
      <c r="A39" s="60" t="s">
        <v>194</v>
      </c>
      <c r="B39" s="63" t="s">
        <v>42</v>
      </c>
      <c r="C39" s="54" t="s">
        <v>497</v>
      </c>
      <c r="D39" s="20"/>
      <c r="E39" s="146"/>
      <c r="F39" s="107"/>
      <c r="G39" s="106"/>
      <c r="H39" s="82"/>
    </row>
    <row r="40" spans="1:8" s="3" customFormat="1" ht="12">
      <c r="A40" s="60" t="s">
        <v>195</v>
      </c>
      <c r="B40" s="63" t="s">
        <v>43</v>
      </c>
      <c r="C40" s="54" t="s">
        <v>497</v>
      </c>
      <c r="D40" s="20"/>
      <c r="E40" s="146"/>
      <c r="F40" s="107"/>
      <c r="G40" s="104"/>
      <c r="H40" s="82"/>
    </row>
    <row r="41" spans="1:8" ht="12">
      <c r="A41" s="60" t="s">
        <v>196</v>
      </c>
      <c r="B41" s="63" t="s">
        <v>44</v>
      </c>
      <c r="C41" s="54" t="s">
        <v>497</v>
      </c>
      <c r="D41" s="20"/>
      <c r="E41" s="146"/>
      <c r="F41" s="107"/>
      <c r="G41" s="104"/>
      <c r="H41" s="85"/>
    </row>
    <row r="42" spans="1:8" ht="12">
      <c r="A42" s="60" t="s">
        <v>197</v>
      </c>
      <c r="B42" s="24" t="s">
        <v>376</v>
      </c>
      <c r="C42" s="54" t="s">
        <v>497</v>
      </c>
      <c r="D42" s="20"/>
      <c r="E42" s="146"/>
      <c r="F42" s="107"/>
      <c r="G42" s="104"/>
      <c r="H42" s="85"/>
    </row>
    <row r="43" spans="1:8" ht="12">
      <c r="A43" s="60" t="s">
        <v>198</v>
      </c>
      <c r="B43" s="63" t="s">
        <v>45</v>
      </c>
      <c r="C43" s="54" t="s">
        <v>497</v>
      </c>
      <c r="D43" s="20"/>
      <c r="E43" s="146"/>
      <c r="F43" s="107"/>
      <c r="G43" s="104"/>
      <c r="H43" s="85"/>
    </row>
    <row r="44" spans="1:8" ht="12">
      <c r="A44" s="60" t="s">
        <v>199</v>
      </c>
      <c r="B44" s="63" t="s">
        <v>46</v>
      </c>
      <c r="C44" s="54" t="s">
        <v>497</v>
      </c>
      <c r="D44" s="20"/>
      <c r="E44" s="146"/>
      <c r="F44" s="107"/>
      <c r="G44" s="104"/>
      <c r="H44" s="85"/>
    </row>
    <row r="45" spans="1:8" ht="19.5" customHeight="1">
      <c r="A45" s="60" t="s">
        <v>200</v>
      </c>
      <c r="B45" s="63" t="s">
        <v>75</v>
      </c>
      <c r="C45" s="54" t="s">
        <v>497</v>
      </c>
      <c r="D45" s="20"/>
      <c r="E45" s="146"/>
      <c r="F45" s="107"/>
      <c r="G45" s="104"/>
      <c r="H45" s="85"/>
    </row>
    <row r="46" spans="1:8" ht="14.25" customHeight="1">
      <c r="A46" s="60" t="s">
        <v>262</v>
      </c>
      <c r="B46" s="63" t="s">
        <v>263</v>
      </c>
      <c r="C46" s="54" t="s">
        <v>497</v>
      </c>
      <c r="D46" s="20"/>
      <c r="E46" s="146"/>
      <c r="F46" s="107"/>
      <c r="G46" s="104"/>
      <c r="H46" s="85"/>
    </row>
    <row r="47" spans="1:8" ht="24">
      <c r="A47" s="60" t="s">
        <v>530</v>
      </c>
      <c r="B47" s="178" t="s">
        <v>531</v>
      </c>
      <c r="C47" s="66" t="s">
        <v>497</v>
      </c>
      <c r="D47" s="169"/>
      <c r="E47" s="170"/>
      <c r="F47" s="107"/>
      <c r="G47" s="104"/>
      <c r="H47" s="85"/>
    </row>
    <row r="48" spans="1:8" ht="48.75" customHeight="1">
      <c r="A48" s="61" t="s">
        <v>201</v>
      </c>
      <c r="B48" s="22" t="s">
        <v>532</v>
      </c>
      <c r="C48" s="23"/>
      <c r="D48" s="16">
        <f>SUM(D49:D60)</f>
        <v>1983</v>
      </c>
      <c r="E48" s="16">
        <f>SUM(E49:E60)</f>
        <v>911</v>
      </c>
      <c r="F48" s="16">
        <f>SUM(F49:F60)</f>
        <v>0</v>
      </c>
      <c r="G48" s="102"/>
      <c r="H48" s="85"/>
    </row>
    <row r="49" spans="1:8" ht="48">
      <c r="A49" s="60" t="s">
        <v>202</v>
      </c>
      <c r="B49" s="53" t="s">
        <v>377</v>
      </c>
      <c r="C49" s="54" t="s">
        <v>497</v>
      </c>
      <c r="D49" s="20">
        <v>959</v>
      </c>
      <c r="E49" s="138">
        <v>646</v>
      </c>
      <c r="F49" s="138"/>
      <c r="G49" s="141" t="s">
        <v>352</v>
      </c>
      <c r="H49" s="85"/>
    </row>
    <row r="50" spans="1:8" ht="60">
      <c r="A50" s="60" t="s">
        <v>203</v>
      </c>
      <c r="B50" s="53" t="s">
        <v>57</v>
      </c>
      <c r="C50" s="54" t="s">
        <v>497</v>
      </c>
      <c r="D50" s="20">
        <v>320</v>
      </c>
      <c r="E50" s="138">
        <v>63</v>
      </c>
      <c r="F50" s="138"/>
      <c r="G50" s="141" t="s">
        <v>353</v>
      </c>
      <c r="H50" s="85"/>
    </row>
    <row r="51" spans="1:8" ht="24">
      <c r="A51" s="60" t="s">
        <v>204</v>
      </c>
      <c r="B51" s="53" t="s">
        <v>237</v>
      </c>
      <c r="C51" s="54" t="s">
        <v>497</v>
      </c>
      <c r="D51" s="20">
        <v>320</v>
      </c>
      <c r="E51" s="138">
        <v>111</v>
      </c>
      <c r="F51" s="138"/>
      <c r="G51" s="141" t="s">
        <v>740</v>
      </c>
      <c r="H51" s="85"/>
    </row>
    <row r="52" spans="1:8" ht="39" customHeight="1">
      <c r="A52" s="60" t="s">
        <v>205</v>
      </c>
      <c r="B52" s="63" t="s">
        <v>238</v>
      </c>
      <c r="C52" s="67" t="s">
        <v>489</v>
      </c>
      <c r="D52" s="20">
        <v>128</v>
      </c>
      <c r="E52" s="138"/>
      <c r="F52" s="138"/>
      <c r="G52" s="141" t="s">
        <v>354</v>
      </c>
      <c r="H52" s="85"/>
    </row>
    <row r="53" spans="1:8" ht="24">
      <c r="A53" s="60" t="s">
        <v>206</v>
      </c>
      <c r="B53" s="53" t="s">
        <v>239</v>
      </c>
      <c r="C53" s="54" t="s">
        <v>497</v>
      </c>
      <c r="D53" s="20"/>
      <c r="E53" s="146"/>
      <c r="F53" s="107"/>
      <c r="G53" s="104"/>
      <c r="H53" s="85"/>
    </row>
    <row r="54" spans="1:8" ht="60">
      <c r="A54" s="60" t="s">
        <v>207</v>
      </c>
      <c r="B54" s="53" t="s">
        <v>240</v>
      </c>
      <c r="C54" s="54" t="s">
        <v>497</v>
      </c>
      <c r="D54" s="20">
        <v>64</v>
      </c>
      <c r="E54" s="138"/>
      <c r="F54" s="138"/>
      <c r="G54" s="141" t="s">
        <v>722</v>
      </c>
      <c r="H54" s="85"/>
    </row>
    <row r="55" spans="1:8" ht="51">
      <c r="A55" s="60" t="s">
        <v>208</v>
      </c>
      <c r="B55" s="53" t="s">
        <v>241</v>
      </c>
      <c r="C55" s="54" t="s">
        <v>497</v>
      </c>
      <c r="D55" s="20">
        <v>64</v>
      </c>
      <c r="E55" s="138">
        <v>71</v>
      </c>
      <c r="F55" s="138"/>
      <c r="G55" s="141" t="s">
        <v>723</v>
      </c>
      <c r="H55" s="85"/>
    </row>
    <row r="56" spans="1:8" ht="42" customHeight="1">
      <c r="A56" s="60" t="s">
        <v>209</v>
      </c>
      <c r="B56" s="53" t="s">
        <v>242</v>
      </c>
      <c r="C56" s="54" t="s">
        <v>497</v>
      </c>
      <c r="D56" s="20">
        <v>64</v>
      </c>
      <c r="E56" s="138"/>
      <c r="F56" s="138"/>
      <c r="G56" s="141" t="s">
        <v>724</v>
      </c>
      <c r="H56" s="85"/>
    </row>
    <row r="57" spans="1:8" s="3" customFormat="1" ht="41.25" customHeight="1">
      <c r="A57" s="60" t="s">
        <v>210</v>
      </c>
      <c r="B57" s="53" t="s">
        <v>33</v>
      </c>
      <c r="C57" s="54" t="s">
        <v>497</v>
      </c>
      <c r="D57" s="20">
        <v>0</v>
      </c>
      <c r="E57" s="138"/>
      <c r="F57" s="138"/>
      <c r="G57" s="141"/>
      <c r="H57" s="82"/>
    </row>
    <row r="58" spans="1:8" s="3" customFormat="1" ht="37.5" customHeight="1">
      <c r="A58" s="60" t="s">
        <v>211</v>
      </c>
      <c r="B58" s="24" t="s">
        <v>243</v>
      </c>
      <c r="C58" s="54" t="s">
        <v>495</v>
      </c>
      <c r="D58" s="20"/>
      <c r="E58" s="138"/>
      <c r="F58" s="138"/>
      <c r="G58" s="141"/>
      <c r="H58" s="82"/>
    </row>
    <row r="59" spans="1:8" s="3" customFormat="1" ht="24" customHeight="1">
      <c r="A59" s="60" t="s">
        <v>212</v>
      </c>
      <c r="B59" s="53" t="s">
        <v>378</v>
      </c>
      <c r="C59" s="54" t="s">
        <v>497</v>
      </c>
      <c r="D59" s="20"/>
      <c r="E59" s="171"/>
      <c r="F59" s="171"/>
      <c r="G59" s="154"/>
      <c r="H59" s="82"/>
    </row>
    <row r="60" spans="1:8" s="3" customFormat="1" ht="24.75" customHeight="1">
      <c r="A60" s="60" t="s">
        <v>213</v>
      </c>
      <c r="B60" s="53" t="s">
        <v>223</v>
      </c>
      <c r="C60" s="54" t="s">
        <v>497</v>
      </c>
      <c r="D60" s="20">
        <v>64</v>
      </c>
      <c r="E60" s="138">
        <v>20</v>
      </c>
      <c r="F60" s="138"/>
      <c r="G60" s="141" t="s">
        <v>744</v>
      </c>
      <c r="H60" s="82"/>
    </row>
    <row r="61" spans="1:8" ht="16.5" customHeight="1">
      <c r="A61" s="61" t="s">
        <v>214</v>
      </c>
      <c r="B61" s="51" t="s">
        <v>58</v>
      </c>
      <c r="C61" s="62"/>
      <c r="D61" s="16">
        <f>SUM(D62:D69)</f>
        <v>2951</v>
      </c>
      <c r="E61" s="16">
        <f>SUM(E62:E69)</f>
        <v>6386</v>
      </c>
      <c r="F61" s="16">
        <f>SUM(F62:F69)</f>
        <v>68</v>
      </c>
      <c r="G61" s="102"/>
      <c r="H61" s="85"/>
    </row>
    <row r="62" spans="1:8" ht="48">
      <c r="A62" s="60" t="s">
        <v>215</v>
      </c>
      <c r="B62" s="53" t="s">
        <v>224</v>
      </c>
      <c r="C62" s="54" t="s">
        <v>497</v>
      </c>
      <c r="D62" s="20">
        <v>51</v>
      </c>
      <c r="E62" s="138">
        <v>26</v>
      </c>
      <c r="F62" s="138">
        <v>57</v>
      </c>
      <c r="G62" s="141" t="s">
        <v>355</v>
      </c>
      <c r="H62" s="85"/>
    </row>
    <row r="63" spans="1:8" ht="36">
      <c r="A63" s="60" t="s">
        <v>216</v>
      </c>
      <c r="B63" s="53" t="s">
        <v>74</v>
      </c>
      <c r="C63" s="54" t="s">
        <v>497</v>
      </c>
      <c r="D63" s="20">
        <v>10</v>
      </c>
      <c r="E63" s="138">
        <v>8</v>
      </c>
      <c r="F63" s="138"/>
      <c r="G63" s="141" t="s">
        <v>356</v>
      </c>
      <c r="H63" s="85"/>
    </row>
    <row r="64" spans="1:8" s="3" customFormat="1" ht="48">
      <c r="A64" s="60" t="s">
        <v>217</v>
      </c>
      <c r="B64" s="53" t="s">
        <v>533</v>
      </c>
      <c r="C64" s="54" t="s">
        <v>497</v>
      </c>
      <c r="D64" s="20">
        <v>96</v>
      </c>
      <c r="E64" s="138">
        <v>156</v>
      </c>
      <c r="F64" s="138"/>
      <c r="G64" s="141" t="s">
        <v>741</v>
      </c>
      <c r="H64" s="82"/>
    </row>
    <row r="65" spans="1:8" ht="96">
      <c r="A65" s="60" t="s">
        <v>218</v>
      </c>
      <c r="B65" s="53" t="s">
        <v>133</v>
      </c>
      <c r="C65" s="54" t="s">
        <v>497</v>
      </c>
      <c r="D65" s="20">
        <v>128</v>
      </c>
      <c r="E65" s="138">
        <v>40</v>
      </c>
      <c r="F65" s="138"/>
      <c r="G65" s="141" t="s">
        <v>357</v>
      </c>
      <c r="H65" s="85"/>
    </row>
    <row r="66" spans="1:8" ht="27">
      <c r="A66" s="60" t="s">
        <v>219</v>
      </c>
      <c r="B66" s="53" t="s">
        <v>134</v>
      </c>
      <c r="C66" s="54" t="s">
        <v>497</v>
      </c>
      <c r="D66" s="20">
        <v>83</v>
      </c>
      <c r="E66" s="138">
        <v>75</v>
      </c>
      <c r="F66" s="138"/>
      <c r="G66" s="141" t="s">
        <v>654</v>
      </c>
      <c r="H66" s="85"/>
    </row>
    <row r="67" spans="1:8" s="3" customFormat="1" ht="36">
      <c r="A67" s="60" t="s">
        <v>220</v>
      </c>
      <c r="B67" s="53" t="s">
        <v>87</v>
      </c>
      <c r="C67" s="54" t="s">
        <v>497</v>
      </c>
      <c r="D67" s="20">
        <v>26</v>
      </c>
      <c r="E67" s="138">
        <v>0</v>
      </c>
      <c r="F67" s="138"/>
      <c r="G67" s="141" t="s">
        <v>655</v>
      </c>
      <c r="H67" s="82"/>
    </row>
    <row r="68" spans="1:8" s="3" customFormat="1" ht="48">
      <c r="A68" s="60" t="s">
        <v>221</v>
      </c>
      <c r="B68" s="53" t="s">
        <v>379</v>
      </c>
      <c r="C68" s="54" t="s">
        <v>497</v>
      </c>
      <c r="D68" s="20">
        <v>320</v>
      </c>
      <c r="E68" s="138">
        <v>2</v>
      </c>
      <c r="F68" s="167">
        <v>11</v>
      </c>
      <c r="G68" s="163" t="s">
        <v>413</v>
      </c>
      <c r="H68" s="82"/>
    </row>
    <row r="69" spans="1:8" s="3" customFormat="1" ht="60">
      <c r="A69" s="60" t="s">
        <v>222</v>
      </c>
      <c r="B69" s="68" t="s">
        <v>534</v>
      </c>
      <c r="C69" s="54" t="s">
        <v>497</v>
      </c>
      <c r="D69" s="20">
        <v>2237</v>
      </c>
      <c r="E69" s="167">
        <v>6079</v>
      </c>
      <c r="F69" s="171"/>
      <c r="G69" s="155" t="s">
        <v>656</v>
      </c>
      <c r="H69" s="82"/>
    </row>
    <row r="70" spans="1:8" s="4" customFormat="1" ht="24">
      <c r="A70" s="61" t="s">
        <v>839</v>
      </c>
      <c r="B70" s="22" t="s">
        <v>244</v>
      </c>
      <c r="C70" s="62"/>
      <c r="D70" s="16">
        <f>SUM(D71:D75)</f>
        <v>45</v>
      </c>
      <c r="E70" s="16">
        <f>SUM(E71:E75)</f>
        <v>16</v>
      </c>
      <c r="F70" s="16">
        <f>SUM(F71:F75)</f>
        <v>0</v>
      </c>
      <c r="G70" s="105"/>
      <c r="H70" s="88"/>
    </row>
    <row r="71" spans="1:8" s="3" customFormat="1" ht="48">
      <c r="A71" s="60" t="s">
        <v>840</v>
      </c>
      <c r="B71" s="18" t="s">
        <v>245</v>
      </c>
      <c r="C71" s="54" t="s">
        <v>489</v>
      </c>
      <c r="D71" s="20">
        <v>13</v>
      </c>
      <c r="E71" s="138"/>
      <c r="F71" s="138"/>
      <c r="G71" s="133" t="s">
        <v>657</v>
      </c>
      <c r="H71" s="82"/>
    </row>
    <row r="72" spans="1:8" s="3" customFormat="1" ht="36">
      <c r="A72" s="60" t="s">
        <v>841</v>
      </c>
      <c r="B72" s="18" t="s">
        <v>246</v>
      </c>
      <c r="C72" s="54" t="s">
        <v>489</v>
      </c>
      <c r="D72" s="146">
        <v>19</v>
      </c>
      <c r="E72" s="138">
        <v>15</v>
      </c>
      <c r="F72" s="138"/>
      <c r="G72" s="133" t="s">
        <v>21</v>
      </c>
      <c r="H72" s="82"/>
    </row>
    <row r="73" spans="1:8" s="3" customFormat="1" ht="24">
      <c r="A73" s="60" t="s">
        <v>842</v>
      </c>
      <c r="B73" s="18" t="s">
        <v>502</v>
      </c>
      <c r="C73" s="54" t="s">
        <v>489</v>
      </c>
      <c r="D73" s="146"/>
      <c r="E73" s="138"/>
      <c r="F73" s="138"/>
      <c r="G73" s="133"/>
      <c r="H73" s="82"/>
    </row>
    <row r="74" spans="1:8" s="3" customFormat="1" ht="36">
      <c r="A74" s="60" t="s">
        <v>843</v>
      </c>
      <c r="B74" s="18" t="s">
        <v>280</v>
      </c>
      <c r="C74" s="54" t="s">
        <v>489</v>
      </c>
      <c r="D74" s="146">
        <v>13</v>
      </c>
      <c r="E74" s="138">
        <v>1</v>
      </c>
      <c r="F74" s="138"/>
      <c r="G74" s="133" t="s">
        <v>658</v>
      </c>
      <c r="H74" s="82"/>
    </row>
    <row r="75" spans="1:8" s="3" customFormat="1" ht="24">
      <c r="A75" s="60" t="s">
        <v>844</v>
      </c>
      <c r="B75" s="18" t="s">
        <v>503</v>
      </c>
      <c r="C75" s="54" t="s">
        <v>489</v>
      </c>
      <c r="D75" s="146"/>
      <c r="E75" s="138"/>
      <c r="F75" s="138"/>
      <c r="G75" s="133"/>
      <c r="H75" s="82"/>
    </row>
    <row r="76" spans="1:8" s="4" customFormat="1" ht="25.5" customHeight="1">
      <c r="A76" s="61" t="s">
        <v>845</v>
      </c>
      <c r="B76" s="22" t="s">
        <v>281</v>
      </c>
      <c r="C76" s="62"/>
      <c r="D76" s="16">
        <f>SUM(D77:D81)</f>
        <v>77</v>
      </c>
      <c r="E76" s="16">
        <f>SUM(E77:E81)</f>
        <v>0</v>
      </c>
      <c r="F76" s="16">
        <f>SUM(F77:F81)</f>
        <v>0</v>
      </c>
      <c r="G76" s="105"/>
      <c r="H76" s="88"/>
    </row>
    <row r="77" spans="1:8" s="3" customFormat="1" ht="24">
      <c r="A77" s="60" t="s">
        <v>846</v>
      </c>
      <c r="B77" s="18" t="s">
        <v>535</v>
      </c>
      <c r="C77" s="54" t="s">
        <v>489</v>
      </c>
      <c r="D77" s="20">
        <v>51</v>
      </c>
      <c r="E77" s="138"/>
      <c r="F77" s="167"/>
      <c r="G77" s="133" t="s">
        <v>758</v>
      </c>
      <c r="H77" s="82"/>
    </row>
    <row r="78" spans="1:8" s="3" customFormat="1" ht="24">
      <c r="A78" s="60" t="s">
        <v>258</v>
      </c>
      <c r="B78" s="18" t="s">
        <v>282</v>
      </c>
      <c r="C78" s="54" t="s">
        <v>497</v>
      </c>
      <c r="D78" s="20">
        <v>26</v>
      </c>
      <c r="E78" s="138"/>
      <c r="F78" s="138"/>
      <c r="G78" s="133" t="s">
        <v>20</v>
      </c>
      <c r="H78" s="82"/>
    </row>
    <row r="79" spans="1:8" ht="48.75" customHeight="1">
      <c r="A79" s="60" t="s">
        <v>847</v>
      </c>
      <c r="B79" s="53" t="s">
        <v>283</v>
      </c>
      <c r="C79" s="54" t="s">
        <v>497</v>
      </c>
      <c r="D79" s="20"/>
      <c r="E79" s="146"/>
      <c r="F79" s="107"/>
      <c r="G79" s="104"/>
      <c r="H79" s="85"/>
    </row>
    <row r="80" spans="1:8" s="3" customFormat="1" ht="19.5" customHeight="1">
      <c r="A80" s="60" t="s">
        <v>848</v>
      </c>
      <c r="B80" s="18" t="s">
        <v>536</v>
      </c>
      <c r="C80" s="54" t="s">
        <v>496</v>
      </c>
      <c r="D80" s="20"/>
      <c r="E80" s="146"/>
      <c r="F80" s="107"/>
      <c r="G80" s="104"/>
      <c r="H80" s="82"/>
    </row>
    <row r="81" spans="1:8" s="3" customFormat="1" ht="21" customHeight="1">
      <c r="A81" s="60" t="s">
        <v>849</v>
      </c>
      <c r="B81" s="18" t="s">
        <v>284</v>
      </c>
      <c r="C81" s="54" t="s">
        <v>489</v>
      </c>
      <c r="D81" s="20"/>
      <c r="E81" s="146"/>
      <c r="F81" s="107"/>
      <c r="G81" s="104"/>
      <c r="H81" s="82"/>
    </row>
    <row r="82" spans="1:8" ht="24">
      <c r="A82" s="61" t="s">
        <v>850</v>
      </c>
      <c r="B82" s="51" t="s">
        <v>59</v>
      </c>
      <c r="C82" s="62"/>
      <c r="D82" s="16">
        <f>SUM(D83:D90)</f>
        <v>726</v>
      </c>
      <c r="E82" s="16">
        <f>SUM(E83:E90)</f>
        <v>226</v>
      </c>
      <c r="F82" s="16">
        <f>SUM(F83:F90)</f>
        <v>0</v>
      </c>
      <c r="G82" s="102"/>
      <c r="H82" s="85"/>
    </row>
    <row r="83" spans="1:8" ht="33.75" customHeight="1">
      <c r="A83" s="60" t="s">
        <v>851</v>
      </c>
      <c r="B83" s="53" t="s">
        <v>93</v>
      </c>
      <c r="C83" s="54" t="s">
        <v>489</v>
      </c>
      <c r="D83" s="20">
        <v>13</v>
      </c>
      <c r="E83" s="138">
        <v>2</v>
      </c>
      <c r="F83" s="138"/>
      <c r="G83" s="133" t="s">
        <v>653</v>
      </c>
      <c r="H83" s="85"/>
    </row>
    <row r="84" spans="1:8" ht="24">
      <c r="A84" s="60" t="s">
        <v>852</v>
      </c>
      <c r="B84" s="53" t="s">
        <v>364</v>
      </c>
      <c r="C84" s="54" t="s">
        <v>489</v>
      </c>
      <c r="D84" s="20"/>
      <c r="E84" s="138"/>
      <c r="F84" s="138"/>
      <c r="G84" s="133"/>
      <c r="H84" s="85"/>
    </row>
    <row r="85" spans="1:8" ht="36">
      <c r="A85" s="60" t="s">
        <v>853</v>
      </c>
      <c r="B85" s="53" t="s">
        <v>380</v>
      </c>
      <c r="C85" s="54" t="s">
        <v>489</v>
      </c>
      <c r="D85" s="20">
        <v>13</v>
      </c>
      <c r="E85" s="138">
        <v>6</v>
      </c>
      <c r="F85" s="138"/>
      <c r="G85" s="133" t="s">
        <v>358</v>
      </c>
      <c r="H85" s="85"/>
    </row>
    <row r="86" spans="1:8" ht="120">
      <c r="A86" s="60" t="s">
        <v>854</v>
      </c>
      <c r="B86" s="53" t="s">
        <v>60</v>
      </c>
      <c r="C86" s="54" t="s">
        <v>489</v>
      </c>
      <c r="D86" s="20">
        <v>26</v>
      </c>
      <c r="E86" s="26"/>
      <c r="F86" s="26"/>
      <c r="G86" s="137" t="s">
        <v>659</v>
      </c>
      <c r="H86" s="85"/>
    </row>
    <row r="87" spans="1:8" ht="18.75" customHeight="1">
      <c r="A87" s="60" t="s">
        <v>855</v>
      </c>
      <c r="B87" s="18" t="s">
        <v>61</v>
      </c>
      <c r="C87" s="19" t="s">
        <v>489</v>
      </c>
      <c r="D87" s="20">
        <v>639</v>
      </c>
      <c r="E87" s="138">
        <v>197</v>
      </c>
      <c r="F87" s="138"/>
      <c r="G87" s="133" t="s">
        <v>22</v>
      </c>
      <c r="H87" s="85"/>
    </row>
    <row r="88" spans="1:8" ht="72">
      <c r="A88" s="60" t="s">
        <v>856</v>
      </c>
      <c r="B88" s="18" t="s">
        <v>39</v>
      </c>
      <c r="C88" s="19" t="s">
        <v>489</v>
      </c>
      <c r="D88" s="20">
        <v>19</v>
      </c>
      <c r="E88" s="138">
        <v>11</v>
      </c>
      <c r="F88" s="138"/>
      <c r="G88" s="133" t="s">
        <v>23</v>
      </c>
      <c r="H88" s="85"/>
    </row>
    <row r="89" spans="1:8" ht="24">
      <c r="A89" s="60" t="s">
        <v>857</v>
      </c>
      <c r="B89" s="18" t="s">
        <v>40</v>
      </c>
      <c r="C89" s="19" t="s">
        <v>489</v>
      </c>
      <c r="D89" s="20"/>
      <c r="E89" s="138"/>
      <c r="F89" s="138"/>
      <c r="G89" s="133"/>
      <c r="H89" s="85"/>
    </row>
    <row r="90" spans="1:8" ht="60">
      <c r="A90" s="60" t="s">
        <v>858</v>
      </c>
      <c r="B90" s="18" t="s">
        <v>41</v>
      </c>
      <c r="C90" s="19" t="s">
        <v>488</v>
      </c>
      <c r="D90" s="20">
        <v>16</v>
      </c>
      <c r="E90" s="138">
        <v>10</v>
      </c>
      <c r="F90" s="138"/>
      <c r="G90" s="133" t="s">
        <v>652</v>
      </c>
      <c r="H90" s="85"/>
    </row>
    <row r="91" spans="1:8" s="14" customFormat="1" ht="12">
      <c r="A91" s="61" t="s">
        <v>859</v>
      </c>
      <c r="B91" s="22" t="s">
        <v>146</v>
      </c>
      <c r="C91" s="23"/>
      <c r="D91" s="16">
        <f>SUM(D92:D100)</f>
        <v>209</v>
      </c>
      <c r="E91" s="16">
        <f>SUM(E92:E100)</f>
        <v>32</v>
      </c>
      <c r="F91" s="16">
        <f>SUM(F92:F100)</f>
        <v>0</v>
      </c>
      <c r="G91" s="103"/>
      <c r="H91" s="87"/>
    </row>
    <row r="92" spans="1:8" ht="24">
      <c r="A92" s="60" t="s">
        <v>381</v>
      </c>
      <c r="B92" s="24" t="s">
        <v>69</v>
      </c>
      <c r="C92" s="27" t="s">
        <v>489</v>
      </c>
      <c r="D92" s="20">
        <v>45</v>
      </c>
      <c r="E92" s="20">
        <v>31</v>
      </c>
      <c r="F92" s="16"/>
      <c r="G92" s="131" t="s">
        <v>725</v>
      </c>
      <c r="H92" s="85"/>
    </row>
    <row r="93" spans="1:8" ht="24" customHeight="1">
      <c r="A93" s="60" t="s">
        <v>382</v>
      </c>
      <c r="B93" s="24" t="s">
        <v>129</v>
      </c>
      <c r="C93" s="58" t="s">
        <v>489</v>
      </c>
      <c r="D93" s="20"/>
      <c r="E93" s="146"/>
      <c r="F93" s="107"/>
      <c r="G93" s="104"/>
      <c r="H93" s="85"/>
    </row>
    <row r="94" spans="1:8" ht="20.25" customHeight="1">
      <c r="A94" s="60" t="s">
        <v>383</v>
      </c>
      <c r="B94" s="24" t="s">
        <v>111</v>
      </c>
      <c r="C94" s="58" t="s">
        <v>489</v>
      </c>
      <c r="D94" s="20"/>
      <c r="E94" s="146"/>
      <c r="F94" s="107"/>
      <c r="G94" s="104"/>
      <c r="H94" s="85"/>
    </row>
    <row r="95" spans="1:8" ht="26.25" customHeight="1">
      <c r="A95" s="60" t="s">
        <v>384</v>
      </c>
      <c r="B95" s="24" t="s">
        <v>54</v>
      </c>
      <c r="C95" s="58" t="s">
        <v>489</v>
      </c>
      <c r="D95" s="20"/>
      <c r="E95" s="146"/>
      <c r="F95" s="107"/>
      <c r="G95" s="104"/>
      <c r="H95" s="85"/>
    </row>
    <row r="96" spans="1:8" ht="12">
      <c r="A96" s="60" t="s">
        <v>385</v>
      </c>
      <c r="B96" s="24" t="s">
        <v>88</v>
      </c>
      <c r="C96" s="58" t="s">
        <v>489</v>
      </c>
      <c r="D96" s="20"/>
      <c r="E96" s="146"/>
      <c r="F96" s="107"/>
      <c r="G96" s="104"/>
      <c r="H96" s="85"/>
    </row>
    <row r="97" spans="1:8" ht="51.75" customHeight="1">
      <c r="A97" s="60" t="s">
        <v>269</v>
      </c>
      <c r="B97" s="24" t="s">
        <v>270</v>
      </c>
      <c r="C97" s="58" t="s">
        <v>489</v>
      </c>
      <c r="D97" s="20">
        <v>36</v>
      </c>
      <c r="E97" s="21"/>
      <c r="F97" s="21"/>
      <c r="G97" s="132" t="s">
        <v>660</v>
      </c>
      <c r="H97" s="85"/>
    </row>
    <row r="98" spans="1:8" ht="48">
      <c r="A98" s="60" t="s">
        <v>276</v>
      </c>
      <c r="B98" s="24" t="s">
        <v>289</v>
      </c>
      <c r="C98" s="58" t="s">
        <v>489</v>
      </c>
      <c r="D98" s="20">
        <v>64</v>
      </c>
      <c r="E98" s="21"/>
      <c r="F98" s="21"/>
      <c r="G98" s="132" t="s">
        <v>726</v>
      </c>
      <c r="H98" s="85"/>
    </row>
    <row r="99" spans="1:8" ht="24">
      <c r="A99" s="60" t="s">
        <v>341</v>
      </c>
      <c r="B99" s="24" t="s">
        <v>342</v>
      </c>
      <c r="C99" s="58" t="s">
        <v>489</v>
      </c>
      <c r="D99" s="20">
        <v>64</v>
      </c>
      <c r="E99" s="152">
        <v>1</v>
      </c>
      <c r="F99" s="152"/>
      <c r="G99" s="153" t="s">
        <v>661</v>
      </c>
      <c r="H99" s="85"/>
    </row>
    <row r="100" spans="1:8" ht="12">
      <c r="A100" s="60" t="s">
        <v>537</v>
      </c>
      <c r="B100" s="69" t="s">
        <v>538</v>
      </c>
      <c r="C100" s="70" t="s">
        <v>489</v>
      </c>
      <c r="D100" s="169"/>
      <c r="E100" s="170"/>
      <c r="F100" s="107"/>
      <c r="G100" s="104"/>
      <c r="H100" s="85"/>
    </row>
    <row r="101" spans="1:8" ht="12">
      <c r="A101" s="408"/>
      <c r="B101" s="409"/>
      <c r="C101" s="410"/>
      <c r="D101" s="411"/>
      <c r="E101" s="412"/>
      <c r="F101" s="49"/>
      <c r="G101" s="86"/>
      <c r="H101" s="85"/>
    </row>
    <row r="102" spans="1:8" ht="12" customHeight="1">
      <c r="A102" s="469" t="s">
        <v>10</v>
      </c>
      <c r="B102" s="470"/>
      <c r="C102" s="470"/>
      <c r="D102" s="470"/>
      <c r="E102" s="470"/>
      <c r="F102" s="470"/>
      <c r="G102" s="471"/>
      <c r="H102" s="85"/>
    </row>
    <row r="103" spans="1:8" ht="12" customHeight="1">
      <c r="A103" s="470"/>
      <c r="B103" s="470"/>
      <c r="C103" s="470"/>
      <c r="D103" s="470"/>
      <c r="E103" s="470"/>
      <c r="F103" s="470"/>
      <c r="G103" s="471"/>
      <c r="H103" s="85"/>
    </row>
    <row r="104" spans="1:8" ht="12" customHeight="1">
      <c r="A104" s="470"/>
      <c r="B104" s="470"/>
      <c r="C104" s="470"/>
      <c r="D104" s="470"/>
      <c r="E104" s="470"/>
      <c r="F104" s="470"/>
      <c r="G104" s="471"/>
      <c r="H104" s="85"/>
    </row>
    <row r="105" spans="1:8" ht="12" customHeight="1">
      <c r="A105" s="470"/>
      <c r="B105" s="470"/>
      <c r="C105" s="470"/>
      <c r="D105" s="470"/>
      <c r="E105" s="470"/>
      <c r="F105" s="470"/>
      <c r="G105" s="471"/>
      <c r="H105" s="85"/>
    </row>
    <row r="106" spans="1:8" ht="12" customHeight="1">
      <c r="A106" s="470"/>
      <c r="B106" s="470"/>
      <c r="C106" s="470"/>
      <c r="D106" s="470"/>
      <c r="E106" s="470"/>
      <c r="F106" s="470"/>
      <c r="G106" s="471"/>
      <c r="H106" s="85"/>
    </row>
    <row r="107" spans="1:8" ht="12" customHeight="1">
      <c r="A107" s="470"/>
      <c r="B107" s="470"/>
      <c r="C107" s="470"/>
      <c r="D107" s="470"/>
      <c r="E107" s="470"/>
      <c r="F107" s="470"/>
      <c r="G107" s="471"/>
      <c r="H107" s="85"/>
    </row>
    <row r="108" spans="1:8" ht="12" customHeight="1">
      <c r="A108" s="470"/>
      <c r="B108" s="470"/>
      <c r="C108" s="470"/>
      <c r="D108" s="470"/>
      <c r="E108" s="470"/>
      <c r="F108" s="470"/>
      <c r="G108" s="471"/>
      <c r="H108" s="85"/>
    </row>
    <row r="109" spans="1:8" ht="12" customHeight="1">
      <c r="A109" s="470"/>
      <c r="B109" s="470"/>
      <c r="C109" s="470"/>
      <c r="D109" s="470"/>
      <c r="E109" s="470"/>
      <c r="F109" s="470"/>
      <c r="G109" s="471"/>
      <c r="H109" s="85"/>
    </row>
    <row r="110" spans="1:8" ht="12" customHeight="1">
      <c r="A110" s="470"/>
      <c r="B110" s="470"/>
      <c r="C110" s="470"/>
      <c r="D110" s="470"/>
      <c r="E110" s="470"/>
      <c r="F110" s="470"/>
      <c r="G110" s="471"/>
      <c r="H110" s="85"/>
    </row>
    <row r="111" spans="1:8" ht="12" customHeight="1">
      <c r="A111" s="470"/>
      <c r="B111" s="470"/>
      <c r="C111" s="470"/>
      <c r="D111" s="470"/>
      <c r="E111" s="470"/>
      <c r="F111" s="470"/>
      <c r="G111" s="471"/>
      <c r="H111" s="85"/>
    </row>
    <row r="112" spans="1:8" ht="12" customHeight="1">
      <c r="A112" s="467" t="s">
        <v>0</v>
      </c>
      <c r="B112" s="468"/>
      <c r="C112" s="468"/>
      <c r="D112" s="468"/>
      <c r="E112" s="468"/>
      <c r="F112" s="468"/>
      <c r="G112" s="468"/>
      <c r="H112" s="85"/>
    </row>
    <row r="113" spans="1:8" ht="12" customHeight="1">
      <c r="A113" s="468"/>
      <c r="B113" s="468"/>
      <c r="C113" s="468"/>
      <c r="D113" s="468"/>
      <c r="E113" s="468"/>
      <c r="F113" s="468"/>
      <c r="G113" s="468"/>
      <c r="H113" s="85"/>
    </row>
    <row r="114" spans="1:8" ht="12" customHeight="1">
      <c r="A114" s="468"/>
      <c r="B114" s="468"/>
      <c r="C114" s="468"/>
      <c r="D114" s="468"/>
      <c r="E114" s="468"/>
      <c r="F114" s="468"/>
      <c r="G114" s="468"/>
      <c r="H114" s="85"/>
    </row>
    <row r="115" spans="1:8" ht="12" customHeight="1">
      <c r="A115" s="468"/>
      <c r="B115" s="468"/>
      <c r="C115" s="468"/>
      <c r="D115" s="468"/>
      <c r="E115" s="468"/>
      <c r="F115" s="468"/>
      <c r="G115" s="468"/>
      <c r="H115" s="85"/>
    </row>
    <row r="116" spans="1:8" ht="12" customHeight="1">
      <c r="A116" s="468"/>
      <c r="B116" s="468"/>
      <c r="C116" s="468"/>
      <c r="D116" s="468"/>
      <c r="E116" s="468"/>
      <c r="F116" s="468"/>
      <c r="G116" s="468"/>
      <c r="H116" s="85"/>
    </row>
    <row r="117" spans="1:8" ht="12" customHeight="1">
      <c r="A117" s="468"/>
      <c r="B117" s="468"/>
      <c r="C117" s="468"/>
      <c r="D117" s="468"/>
      <c r="E117" s="468"/>
      <c r="F117" s="468"/>
      <c r="G117" s="468"/>
      <c r="H117" s="85"/>
    </row>
    <row r="118" spans="1:8" ht="12" customHeight="1">
      <c r="A118" s="468"/>
      <c r="B118" s="468"/>
      <c r="C118" s="468"/>
      <c r="D118" s="468"/>
      <c r="E118" s="468"/>
      <c r="F118" s="468"/>
      <c r="G118" s="468"/>
      <c r="H118" s="85"/>
    </row>
    <row r="119" spans="1:8" ht="12" customHeight="1">
      <c r="A119" s="468"/>
      <c r="B119" s="468"/>
      <c r="C119" s="468"/>
      <c r="D119" s="468"/>
      <c r="E119" s="468"/>
      <c r="F119" s="468"/>
      <c r="G119" s="468"/>
      <c r="H119" s="85"/>
    </row>
    <row r="120" spans="1:8" ht="12" customHeight="1">
      <c r="A120" s="408"/>
      <c r="B120" s="447"/>
      <c r="C120" s="410"/>
      <c r="D120" s="411"/>
      <c r="E120" s="412"/>
      <c r="F120" s="49"/>
      <c r="G120" s="86"/>
      <c r="H120" s="85"/>
    </row>
    <row r="121" spans="1:8" ht="12" customHeight="1">
      <c r="A121" s="112" t="s">
        <v>106</v>
      </c>
      <c r="B121" s="118" t="s">
        <v>98</v>
      </c>
      <c r="C121" s="119"/>
      <c r="D121" s="115">
        <f>D123+D136</f>
        <v>4851</v>
      </c>
      <c r="E121" s="115">
        <f>E123+E136</f>
        <v>1065</v>
      </c>
      <c r="F121" s="115">
        <f>F123+F136</f>
        <v>6489</v>
      </c>
      <c r="G121" s="120"/>
      <c r="H121" s="85"/>
    </row>
    <row r="122" spans="1:8" ht="12" customHeight="1">
      <c r="A122" s="112"/>
      <c r="B122" s="116" t="s">
        <v>829</v>
      </c>
      <c r="C122" s="119"/>
      <c r="D122" s="115">
        <f>SUM(D124:D135)+SUM(D137:D142)+SUM(D146:D150)</f>
        <v>4794</v>
      </c>
      <c r="E122" s="115">
        <f>SUM(E124:E135)+SUM(E137:E142)+SUM(E146:E150)</f>
        <v>1059</v>
      </c>
      <c r="F122" s="115">
        <f>SUM(F124:F135)+SUM(F137:F142)+SUM(F146:F150)</f>
        <v>6489</v>
      </c>
      <c r="G122" s="117"/>
      <c r="H122" s="85"/>
    </row>
    <row r="123" spans="1:8" ht="37.5" customHeight="1">
      <c r="A123" s="56" t="s">
        <v>860</v>
      </c>
      <c r="B123" s="55" t="s">
        <v>166</v>
      </c>
      <c r="C123" s="71"/>
      <c r="D123" s="16">
        <f>SUM(D124:D135)</f>
        <v>793</v>
      </c>
      <c r="E123" s="16">
        <f>SUM(E124:E135)</f>
        <v>343</v>
      </c>
      <c r="F123" s="16">
        <f>SUM(F124:F135)</f>
        <v>0</v>
      </c>
      <c r="G123" s="102"/>
      <c r="H123" s="85"/>
    </row>
    <row r="124" spans="1:8" ht="120">
      <c r="A124" s="52" t="s">
        <v>861</v>
      </c>
      <c r="B124" s="24" t="s">
        <v>386</v>
      </c>
      <c r="C124" s="58" t="s">
        <v>489</v>
      </c>
      <c r="D124" s="20">
        <v>128</v>
      </c>
      <c r="E124" s="138">
        <v>216</v>
      </c>
      <c r="F124" s="21"/>
      <c r="G124" s="132" t="s">
        <v>662</v>
      </c>
      <c r="H124" s="85"/>
    </row>
    <row r="125" spans="1:8" ht="24">
      <c r="A125" s="52" t="s">
        <v>862</v>
      </c>
      <c r="B125" s="57" t="s">
        <v>387</v>
      </c>
      <c r="C125" s="58" t="s">
        <v>489</v>
      </c>
      <c r="D125" s="20"/>
      <c r="E125" s="138">
        <v>127</v>
      </c>
      <c r="F125" s="21"/>
      <c r="G125" s="132" t="s">
        <v>827</v>
      </c>
      <c r="H125" s="85"/>
    </row>
    <row r="126" spans="1:8" ht="12" customHeight="1">
      <c r="A126" s="52" t="s">
        <v>863</v>
      </c>
      <c r="B126" s="57" t="s">
        <v>79</v>
      </c>
      <c r="C126" s="58" t="s">
        <v>489</v>
      </c>
      <c r="D126" s="20"/>
      <c r="E126" s="146"/>
      <c r="F126" s="107"/>
      <c r="G126" s="104"/>
      <c r="H126" s="85"/>
    </row>
    <row r="127" spans="1:8" ht="21.75" customHeight="1">
      <c r="A127" s="52" t="s">
        <v>864</v>
      </c>
      <c r="B127" s="57" t="s">
        <v>62</v>
      </c>
      <c r="C127" s="58" t="s">
        <v>489</v>
      </c>
      <c r="D127" s="20"/>
      <c r="E127" s="146"/>
      <c r="F127" s="107"/>
      <c r="G127" s="104"/>
      <c r="H127" s="85"/>
    </row>
    <row r="128" spans="1:8" ht="23.25" customHeight="1">
      <c r="A128" s="52" t="s">
        <v>865</v>
      </c>
      <c r="B128" s="72" t="s">
        <v>52</v>
      </c>
      <c r="C128" s="67" t="s">
        <v>489</v>
      </c>
      <c r="D128" s="20"/>
      <c r="E128" s="146"/>
      <c r="F128" s="107"/>
      <c r="G128" s="104"/>
      <c r="H128" s="85"/>
    </row>
    <row r="129" spans="1:8" ht="12">
      <c r="A129" s="52" t="s">
        <v>866</v>
      </c>
      <c r="B129" s="72" t="s">
        <v>517</v>
      </c>
      <c r="C129" s="67" t="s">
        <v>489</v>
      </c>
      <c r="D129" s="20"/>
      <c r="E129" s="146"/>
      <c r="F129" s="107"/>
      <c r="G129" s="104"/>
      <c r="H129" s="85"/>
    </row>
    <row r="130" spans="1:8" ht="48">
      <c r="A130" s="52" t="s">
        <v>867</v>
      </c>
      <c r="B130" s="57" t="s">
        <v>143</v>
      </c>
      <c r="C130" s="58" t="s">
        <v>489</v>
      </c>
      <c r="D130" s="20">
        <v>639</v>
      </c>
      <c r="E130" s="146"/>
      <c r="F130" s="107"/>
      <c r="G130" s="132" t="s">
        <v>727</v>
      </c>
      <c r="H130" s="85"/>
    </row>
    <row r="131" spans="1:8" ht="21.75" customHeight="1">
      <c r="A131" s="52" t="s">
        <v>868</v>
      </c>
      <c r="B131" s="57" t="s">
        <v>78</v>
      </c>
      <c r="C131" s="58" t="s">
        <v>489</v>
      </c>
      <c r="D131" s="20"/>
      <c r="E131" s="146"/>
      <c r="F131" s="107"/>
      <c r="G131" s="104"/>
      <c r="H131" s="85"/>
    </row>
    <row r="132" spans="1:8" ht="22.5" customHeight="1">
      <c r="A132" s="52" t="s">
        <v>869</v>
      </c>
      <c r="B132" s="57" t="s">
        <v>80</v>
      </c>
      <c r="C132" s="58" t="s">
        <v>489</v>
      </c>
      <c r="D132" s="20"/>
      <c r="E132" s="146"/>
      <c r="F132" s="107"/>
      <c r="G132" s="104"/>
      <c r="H132" s="85"/>
    </row>
    <row r="133" spans="1:8" ht="21" customHeight="1">
      <c r="A133" s="52" t="s">
        <v>870</v>
      </c>
      <c r="B133" s="57" t="s">
        <v>388</v>
      </c>
      <c r="C133" s="27" t="s">
        <v>489</v>
      </c>
      <c r="D133" s="20"/>
      <c r="E133" s="146"/>
      <c r="F133" s="107"/>
      <c r="G133" s="104"/>
      <c r="H133" s="85"/>
    </row>
    <row r="134" spans="1:8" ht="24">
      <c r="A134" s="52" t="s">
        <v>871</v>
      </c>
      <c r="B134" s="24" t="s">
        <v>68</v>
      </c>
      <c r="C134" s="54" t="s">
        <v>486</v>
      </c>
      <c r="D134" s="20">
        <v>26</v>
      </c>
      <c r="E134" s="16"/>
      <c r="F134" s="16"/>
      <c r="G134" s="131" t="s">
        <v>414</v>
      </c>
      <c r="H134" s="85"/>
    </row>
    <row r="135" spans="1:8" ht="12">
      <c r="A135" s="52" t="s">
        <v>264</v>
      </c>
      <c r="B135" s="24" t="s">
        <v>539</v>
      </c>
      <c r="C135" s="54" t="s">
        <v>489</v>
      </c>
      <c r="D135" s="20"/>
      <c r="E135" s="146"/>
      <c r="F135" s="107"/>
      <c r="G135" s="104"/>
      <c r="H135" s="85"/>
    </row>
    <row r="136" spans="1:8" ht="24">
      <c r="A136" s="56" t="s">
        <v>872</v>
      </c>
      <c r="B136" s="55" t="s">
        <v>63</v>
      </c>
      <c r="C136" s="71"/>
      <c r="D136" s="16">
        <f>SUM(D137:D150)</f>
        <v>4058</v>
      </c>
      <c r="E136" s="16">
        <f>SUM(E137:E150)</f>
        <v>722</v>
      </c>
      <c r="F136" s="16">
        <f>SUM(F137:F150)</f>
        <v>6489</v>
      </c>
      <c r="G136" s="102"/>
      <c r="H136" s="85"/>
    </row>
    <row r="137" spans="1:8" ht="96">
      <c r="A137" s="52" t="s">
        <v>873</v>
      </c>
      <c r="B137" s="24" t="s">
        <v>540</v>
      </c>
      <c r="C137" s="19" t="s">
        <v>488</v>
      </c>
      <c r="D137" s="20">
        <v>3196</v>
      </c>
      <c r="E137" s="138">
        <v>641</v>
      </c>
      <c r="F137" s="138">
        <v>5704</v>
      </c>
      <c r="G137" s="141" t="s">
        <v>415</v>
      </c>
      <c r="H137" s="85"/>
    </row>
    <row r="138" spans="1:8" ht="24">
      <c r="A138" s="52" t="s">
        <v>874</v>
      </c>
      <c r="B138" s="72" t="s">
        <v>541</v>
      </c>
      <c r="C138" s="19" t="s">
        <v>488</v>
      </c>
      <c r="D138" s="20">
        <v>51</v>
      </c>
      <c r="E138" s="138"/>
      <c r="F138" s="138"/>
      <c r="G138" s="141" t="s">
        <v>809</v>
      </c>
      <c r="H138" s="85"/>
    </row>
    <row r="139" spans="1:8" ht="87">
      <c r="A139" s="52" t="s">
        <v>875</v>
      </c>
      <c r="B139" s="63" t="s">
        <v>389</v>
      </c>
      <c r="C139" s="19" t="s">
        <v>488</v>
      </c>
      <c r="D139" s="20"/>
      <c r="E139" s="138">
        <v>11</v>
      </c>
      <c r="F139" s="138"/>
      <c r="G139" s="141" t="s">
        <v>416</v>
      </c>
      <c r="H139" s="85"/>
    </row>
    <row r="140" spans="1:8" ht="37.5">
      <c r="A140" s="52" t="s">
        <v>876</v>
      </c>
      <c r="B140" s="65" t="s">
        <v>542</v>
      </c>
      <c r="C140" s="19" t="s">
        <v>488</v>
      </c>
      <c r="D140" s="20">
        <v>64</v>
      </c>
      <c r="E140" s="138">
        <v>6</v>
      </c>
      <c r="F140" s="138"/>
      <c r="G140" s="141" t="s">
        <v>728</v>
      </c>
      <c r="H140" s="85"/>
    </row>
    <row r="141" spans="1:8" ht="24">
      <c r="A141" s="52" t="s">
        <v>877</v>
      </c>
      <c r="B141" s="72" t="s">
        <v>82</v>
      </c>
      <c r="C141" s="19" t="s">
        <v>488</v>
      </c>
      <c r="D141" s="20">
        <v>32</v>
      </c>
      <c r="E141" s="138"/>
      <c r="F141" s="138"/>
      <c r="G141" s="141" t="s">
        <v>748</v>
      </c>
      <c r="H141" s="85"/>
    </row>
    <row r="142" spans="1:8" ht="48">
      <c r="A142" s="52" t="s">
        <v>878</v>
      </c>
      <c r="B142" s="57" t="s">
        <v>543</v>
      </c>
      <c r="C142" s="19" t="s">
        <v>488</v>
      </c>
      <c r="D142" s="20"/>
      <c r="E142" s="138"/>
      <c r="F142" s="138">
        <v>777</v>
      </c>
      <c r="G142" s="141" t="s">
        <v>729</v>
      </c>
      <c r="H142" s="161"/>
    </row>
    <row r="143" spans="1:8" ht="48">
      <c r="A143" s="52" t="s">
        <v>879</v>
      </c>
      <c r="B143" s="57" t="s">
        <v>365</v>
      </c>
      <c r="C143" s="19" t="s">
        <v>488</v>
      </c>
      <c r="D143" s="20">
        <v>29</v>
      </c>
      <c r="E143" s="138">
        <v>3</v>
      </c>
      <c r="F143" s="138"/>
      <c r="G143" s="141" t="s">
        <v>730</v>
      </c>
      <c r="H143" s="85"/>
    </row>
    <row r="144" spans="1:8" ht="36">
      <c r="A144" s="52" t="s">
        <v>880</v>
      </c>
      <c r="B144" s="57" t="s">
        <v>137</v>
      </c>
      <c r="C144" s="58" t="s">
        <v>489</v>
      </c>
      <c r="D144" s="20">
        <v>22</v>
      </c>
      <c r="E144" s="138">
        <v>1</v>
      </c>
      <c r="F144" s="138"/>
      <c r="G144" s="141" t="s">
        <v>704</v>
      </c>
      <c r="H144" s="85"/>
    </row>
    <row r="145" spans="1:8" ht="61.5">
      <c r="A145" s="52" t="s">
        <v>881</v>
      </c>
      <c r="B145" s="57" t="s">
        <v>136</v>
      </c>
      <c r="C145" s="58" t="s">
        <v>489</v>
      </c>
      <c r="D145" s="20">
        <v>6</v>
      </c>
      <c r="E145" s="138">
        <v>2</v>
      </c>
      <c r="F145" s="138"/>
      <c r="G145" s="141" t="s">
        <v>29</v>
      </c>
      <c r="H145" s="85"/>
    </row>
    <row r="146" spans="1:8" ht="12">
      <c r="A146" s="52" t="s">
        <v>882</v>
      </c>
      <c r="B146" s="72" t="s">
        <v>83</v>
      </c>
      <c r="C146" s="67" t="s">
        <v>489</v>
      </c>
      <c r="D146" s="20"/>
      <c r="E146" s="138"/>
      <c r="F146" s="138"/>
      <c r="G146" s="141"/>
      <c r="H146" s="85"/>
    </row>
    <row r="147" spans="1:8" ht="36">
      <c r="A147" s="52" t="s">
        <v>883</v>
      </c>
      <c r="B147" s="65" t="s">
        <v>544</v>
      </c>
      <c r="C147" s="19" t="s">
        <v>488</v>
      </c>
      <c r="D147" s="20">
        <v>19</v>
      </c>
      <c r="E147" s="138">
        <v>1</v>
      </c>
      <c r="F147" s="138">
        <v>8</v>
      </c>
      <c r="G147" s="141" t="s">
        <v>826</v>
      </c>
      <c r="H147" s="85"/>
    </row>
    <row r="148" spans="1:8" ht="49.5">
      <c r="A148" s="52" t="s">
        <v>884</v>
      </c>
      <c r="B148" s="63" t="s">
        <v>390</v>
      </c>
      <c r="C148" s="73" t="s">
        <v>489</v>
      </c>
      <c r="D148" s="20"/>
      <c r="E148" s="138">
        <v>1</v>
      </c>
      <c r="F148" s="138"/>
      <c r="G148" s="141" t="s">
        <v>417</v>
      </c>
      <c r="H148" s="85"/>
    </row>
    <row r="149" spans="1:8" ht="36">
      <c r="A149" s="415" t="s">
        <v>885</v>
      </c>
      <c r="B149" s="416" t="s">
        <v>391</v>
      </c>
      <c r="C149" s="417" t="s">
        <v>488</v>
      </c>
      <c r="D149" s="418">
        <v>639</v>
      </c>
      <c r="E149" s="419">
        <v>56</v>
      </c>
      <c r="F149" s="419"/>
      <c r="G149" s="420" t="s">
        <v>418</v>
      </c>
      <c r="H149" s="85"/>
    </row>
    <row r="150" spans="1:8" ht="48">
      <c r="A150" s="52" t="s">
        <v>326</v>
      </c>
      <c r="B150" s="57" t="s">
        <v>327</v>
      </c>
      <c r="C150" s="19" t="s">
        <v>488</v>
      </c>
      <c r="D150" s="20"/>
      <c r="E150" s="21"/>
      <c r="F150" s="21"/>
      <c r="G150" s="131" t="s">
        <v>742</v>
      </c>
      <c r="H150" s="85"/>
    </row>
    <row r="151" spans="1:8" ht="12">
      <c r="A151" s="421"/>
      <c r="B151" s="422"/>
      <c r="C151" s="423"/>
      <c r="D151" s="44"/>
      <c r="E151" s="45"/>
      <c r="F151" s="45"/>
      <c r="G151" s="413"/>
      <c r="H151" s="85"/>
    </row>
    <row r="152" spans="1:8" ht="12">
      <c r="A152" s="472" t="s">
        <v>11</v>
      </c>
      <c r="B152" s="473"/>
      <c r="C152" s="473"/>
      <c r="D152" s="473"/>
      <c r="E152" s="473"/>
      <c r="F152" s="473"/>
      <c r="G152" s="473"/>
      <c r="H152" s="85"/>
    </row>
    <row r="153" spans="1:8" ht="12">
      <c r="A153" s="474"/>
      <c r="B153" s="474"/>
      <c r="C153" s="474"/>
      <c r="D153" s="474"/>
      <c r="E153" s="474"/>
      <c r="F153" s="474"/>
      <c r="G153" s="474"/>
      <c r="H153" s="85"/>
    </row>
    <row r="154" spans="1:8" ht="12">
      <c r="A154" s="474"/>
      <c r="B154" s="474"/>
      <c r="C154" s="474"/>
      <c r="D154" s="474"/>
      <c r="E154" s="474"/>
      <c r="F154" s="474"/>
      <c r="G154" s="474"/>
      <c r="H154" s="85"/>
    </row>
    <row r="155" spans="1:8" ht="12">
      <c r="A155" s="474"/>
      <c r="B155" s="474"/>
      <c r="C155" s="474"/>
      <c r="D155" s="474"/>
      <c r="E155" s="474"/>
      <c r="F155" s="474"/>
      <c r="G155" s="474"/>
      <c r="H155" s="85"/>
    </row>
    <row r="156" spans="1:8" ht="12">
      <c r="A156" s="474"/>
      <c r="B156" s="474"/>
      <c r="C156" s="474"/>
      <c r="D156" s="474"/>
      <c r="E156" s="474"/>
      <c r="F156" s="474"/>
      <c r="G156" s="474"/>
      <c r="H156" s="85"/>
    </row>
    <row r="157" spans="1:8" ht="12">
      <c r="A157" s="474"/>
      <c r="B157" s="474"/>
      <c r="C157" s="474"/>
      <c r="D157" s="474"/>
      <c r="E157" s="474"/>
      <c r="F157" s="474"/>
      <c r="G157" s="474"/>
      <c r="H157" s="85"/>
    </row>
    <row r="158" spans="1:8" ht="12">
      <c r="A158" s="474"/>
      <c r="B158" s="474"/>
      <c r="C158" s="474"/>
      <c r="D158" s="474"/>
      <c r="E158" s="474"/>
      <c r="F158" s="474"/>
      <c r="G158" s="474"/>
      <c r="H158" s="85"/>
    </row>
    <row r="159" spans="1:8" ht="12">
      <c r="A159" s="474"/>
      <c r="B159" s="474"/>
      <c r="C159" s="474"/>
      <c r="D159" s="474"/>
      <c r="E159" s="474"/>
      <c r="F159" s="474"/>
      <c r="G159" s="474"/>
      <c r="H159" s="85"/>
    </row>
    <row r="160" spans="1:8" ht="12">
      <c r="A160" s="474"/>
      <c r="B160" s="474"/>
      <c r="C160" s="474"/>
      <c r="D160" s="474"/>
      <c r="E160" s="474"/>
      <c r="F160" s="474"/>
      <c r="G160" s="474"/>
      <c r="H160" s="85"/>
    </row>
    <row r="161" spans="1:8" ht="12">
      <c r="A161" s="473"/>
      <c r="B161" s="473"/>
      <c r="C161" s="473"/>
      <c r="D161" s="473"/>
      <c r="E161" s="473"/>
      <c r="F161" s="473"/>
      <c r="G161" s="473"/>
      <c r="H161" s="85"/>
    </row>
    <row r="162" spans="1:8" ht="12">
      <c r="A162" s="421"/>
      <c r="B162" s="422"/>
      <c r="C162" s="423"/>
      <c r="D162" s="44"/>
      <c r="E162" s="45"/>
      <c r="F162" s="45"/>
      <c r="G162" s="413"/>
      <c r="H162" s="85"/>
    </row>
    <row r="163" spans="1:8" s="4" customFormat="1" ht="24">
      <c r="A163" s="112">
        <v>3</v>
      </c>
      <c r="B163" s="121" t="s">
        <v>99</v>
      </c>
      <c r="C163" s="119"/>
      <c r="D163" s="115">
        <f>D165+D167+D172+D179+D181+D183</f>
        <v>1585</v>
      </c>
      <c r="E163" s="115">
        <f>E165+E167+E172+E179+E181+E183</f>
        <v>440</v>
      </c>
      <c r="F163" s="115">
        <f>F165+F167+F172+F179+F181+F183</f>
        <v>475</v>
      </c>
      <c r="G163" s="122"/>
      <c r="H163" s="88"/>
    </row>
    <row r="164" spans="1:8" s="4" customFormat="1" ht="12">
      <c r="A164" s="112"/>
      <c r="B164" s="116" t="s">
        <v>829</v>
      </c>
      <c r="C164" s="119"/>
      <c r="D164" s="115">
        <f>D166+SUM(D168:D169)+SUM(D173:D177)+D180+D182+D184+D185</f>
        <v>1527</v>
      </c>
      <c r="E164" s="115">
        <f>E166+SUM(E168:E169)+SUM(E173:E177)+E180+E182+E184+E185</f>
        <v>440</v>
      </c>
      <c r="F164" s="115">
        <f>F166+SUM(F168:F169)+SUM(F173:F177)+F180+F182+F184+F185</f>
        <v>475</v>
      </c>
      <c r="G164" s="123"/>
      <c r="H164" s="88"/>
    </row>
    <row r="165" spans="1:8" ht="24">
      <c r="A165" s="56" t="s">
        <v>886</v>
      </c>
      <c r="B165" s="25" t="s">
        <v>392</v>
      </c>
      <c r="C165" s="26"/>
      <c r="D165" s="16">
        <f>SUM(D166:D166)</f>
        <v>121</v>
      </c>
      <c r="E165" s="16">
        <f>SUM(E166:E166)</f>
        <v>31</v>
      </c>
      <c r="F165" s="16">
        <f>SUM(F166:F166)</f>
        <v>0</v>
      </c>
      <c r="G165" s="102"/>
      <c r="H165" s="85"/>
    </row>
    <row r="166" spans="1:8" ht="24">
      <c r="A166" s="52" t="s">
        <v>887</v>
      </c>
      <c r="B166" s="57" t="s">
        <v>393</v>
      </c>
      <c r="C166" s="58" t="s">
        <v>489</v>
      </c>
      <c r="D166" s="20">
        <v>121</v>
      </c>
      <c r="E166" s="21">
        <v>31</v>
      </c>
      <c r="F166" s="21"/>
      <c r="G166" s="132" t="s">
        <v>817</v>
      </c>
      <c r="H166" s="85"/>
    </row>
    <row r="167" spans="1:8" ht="23.25" customHeight="1">
      <c r="A167" s="56" t="s">
        <v>888</v>
      </c>
      <c r="B167" s="55" t="s">
        <v>394</v>
      </c>
      <c r="C167" s="71"/>
      <c r="D167" s="16">
        <f>SUM(D168:D171)</f>
        <v>314</v>
      </c>
      <c r="E167" s="16">
        <f>SUM(E168:E171)</f>
        <v>89</v>
      </c>
      <c r="F167" s="16">
        <f>SUM(F168:F171)</f>
        <v>0</v>
      </c>
      <c r="G167" s="102"/>
      <c r="H167" s="85"/>
    </row>
    <row r="168" spans="1:8" ht="24">
      <c r="A168" s="52" t="s">
        <v>889</v>
      </c>
      <c r="B168" s="57" t="s">
        <v>47</v>
      </c>
      <c r="C168" s="58" t="s">
        <v>489</v>
      </c>
      <c r="D168" s="20">
        <v>64</v>
      </c>
      <c r="E168" s="21"/>
      <c r="F168" s="21"/>
      <c r="G168" s="132" t="s">
        <v>818</v>
      </c>
      <c r="H168" s="85"/>
    </row>
    <row r="169" spans="1:8" ht="48">
      <c r="A169" s="52" t="s">
        <v>890</v>
      </c>
      <c r="B169" s="57" t="s">
        <v>251</v>
      </c>
      <c r="C169" s="58" t="s">
        <v>489</v>
      </c>
      <c r="D169" s="20">
        <v>192</v>
      </c>
      <c r="E169" s="21">
        <v>89</v>
      </c>
      <c r="F169" s="21"/>
      <c r="G169" s="132" t="s">
        <v>819</v>
      </c>
      <c r="H169" s="85"/>
    </row>
    <row r="170" spans="1:8" ht="24">
      <c r="A170" s="52" t="s">
        <v>225</v>
      </c>
      <c r="B170" s="24" t="s">
        <v>132</v>
      </c>
      <c r="C170" s="58" t="s">
        <v>489</v>
      </c>
      <c r="D170" s="20">
        <v>26</v>
      </c>
      <c r="E170" s="21"/>
      <c r="F170" s="21"/>
      <c r="G170" s="132" t="s">
        <v>820</v>
      </c>
      <c r="H170" s="79"/>
    </row>
    <row r="171" spans="1:7" ht="108">
      <c r="A171" s="52" t="s">
        <v>271</v>
      </c>
      <c r="B171" s="24" t="s">
        <v>272</v>
      </c>
      <c r="C171" s="58" t="s">
        <v>489</v>
      </c>
      <c r="D171" s="20">
        <v>32</v>
      </c>
      <c r="E171" s="21"/>
      <c r="F171" s="21"/>
      <c r="G171" s="461" t="s">
        <v>810</v>
      </c>
    </row>
    <row r="172" spans="1:8" ht="24">
      <c r="A172" s="56" t="s">
        <v>891</v>
      </c>
      <c r="B172" s="55" t="s">
        <v>148</v>
      </c>
      <c r="C172" s="58"/>
      <c r="D172" s="16">
        <f>SUM(D173:D178)</f>
        <v>1105</v>
      </c>
      <c r="E172" s="16">
        <f>SUM(E173:E178)</f>
        <v>293</v>
      </c>
      <c r="F172" s="16">
        <f>SUM(F173:F178)</f>
        <v>475</v>
      </c>
      <c r="G172" s="102"/>
      <c r="H172" s="85"/>
    </row>
    <row r="173" spans="1:8" ht="48">
      <c r="A173" s="52" t="s">
        <v>892</v>
      </c>
      <c r="B173" s="57" t="s">
        <v>366</v>
      </c>
      <c r="C173" s="58" t="s">
        <v>489</v>
      </c>
      <c r="D173" s="20">
        <v>511</v>
      </c>
      <c r="E173" s="167">
        <v>154</v>
      </c>
      <c r="F173" s="167">
        <v>475</v>
      </c>
      <c r="G173" s="141" t="s">
        <v>285</v>
      </c>
      <c r="H173" s="85"/>
    </row>
    <row r="174" spans="1:8" ht="36">
      <c r="A174" s="52" t="s">
        <v>893</v>
      </c>
      <c r="B174" s="72" t="s">
        <v>395</v>
      </c>
      <c r="C174" s="73" t="s">
        <v>489</v>
      </c>
      <c r="D174" s="20">
        <v>128</v>
      </c>
      <c r="E174" s="138"/>
      <c r="F174" s="138"/>
      <c r="G174" s="141" t="s">
        <v>286</v>
      </c>
      <c r="H174" s="85"/>
    </row>
    <row r="175" spans="1:8" ht="108">
      <c r="A175" s="52" t="s">
        <v>894</v>
      </c>
      <c r="B175" s="24" t="s">
        <v>367</v>
      </c>
      <c r="C175" s="19" t="s">
        <v>488</v>
      </c>
      <c r="D175" s="20">
        <v>383</v>
      </c>
      <c r="E175" s="167">
        <v>83</v>
      </c>
      <c r="F175" s="16"/>
      <c r="G175" s="131" t="s">
        <v>277</v>
      </c>
      <c r="H175" s="85"/>
    </row>
    <row r="176" spans="1:8" ht="25.5" customHeight="1">
      <c r="A176" s="52" t="s">
        <v>895</v>
      </c>
      <c r="B176" s="24" t="s">
        <v>138</v>
      </c>
      <c r="C176" s="58" t="s">
        <v>489</v>
      </c>
      <c r="D176" s="20">
        <v>83</v>
      </c>
      <c r="E176" s="21">
        <v>56</v>
      </c>
      <c r="F176" s="21"/>
      <c r="G176" s="164" t="s">
        <v>519</v>
      </c>
      <c r="H176" s="85"/>
    </row>
    <row r="177" spans="1:8" ht="37.5" customHeight="1">
      <c r="A177" s="52" t="s">
        <v>290</v>
      </c>
      <c r="B177" s="24" t="s">
        <v>291</v>
      </c>
      <c r="C177" s="58" t="s">
        <v>489</v>
      </c>
      <c r="D177" s="20"/>
      <c r="E177" s="21"/>
      <c r="F177" s="21"/>
      <c r="G177" s="132" t="s">
        <v>821</v>
      </c>
      <c r="H177" s="85"/>
    </row>
    <row r="178" spans="1:8" ht="27" customHeight="1">
      <c r="A178" s="60" t="s">
        <v>545</v>
      </c>
      <c r="B178" s="69" t="s">
        <v>546</v>
      </c>
      <c r="C178" s="70" t="s">
        <v>489</v>
      </c>
      <c r="D178" s="169"/>
      <c r="E178" s="170"/>
      <c r="F178" s="107"/>
      <c r="G178" s="104"/>
      <c r="H178" s="85"/>
    </row>
    <row r="179" spans="1:8" s="14" customFormat="1" ht="17.25" customHeight="1">
      <c r="A179" s="56" t="s">
        <v>896</v>
      </c>
      <c r="B179" s="25" t="s">
        <v>152</v>
      </c>
      <c r="C179" s="71"/>
      <c r="D179" s="135">
        <f>D180</f>
        <v>0</v>
      </c>
      <c r="E179" s="135">
        <f>E180</f>
        <v>27</v>
      </c>
      <c r="F179" s="135">
        <f>F180</f>
        <v>0</v>
      </c>
      <c r="G179" s="103"/>
      <c r="H179" s="87"/>
    </row>
    <row r="180" spans="1:8" ht="24" customHeight="1">
      <c r="A180" s="52" t="s">
        <v>897</v>
      </c>
      <c r="B180" s="24" t="s">
        <v>71</v>
      </c>
      <c r="C180" s="58" t="s">
        <v>489</v>
      </c>
      <c r="D180" s="20"/>
      <c r="E180" s="21">
        <v>27</v>
      </c>
      <c r="F180" s="21"/>
      <c r="G180" s="132" t="s">
        <v>822</v>
      </c>
      <c r="H180" s="85"/>
    </row>
    <row r="181" spans="1:8" ht="12">
      <c r="A181" s="56" t="s">
        <v>898</v>
      </c>
      <c r="B181" s="55" t="s">
        <v>53</v>
      </c>
      <c r="C181" s="71"/>
      <c r="D181" s="16">
        <f>SUM(D182:D182)</f>
        <v>45</v>
      </c>
      <c r="E181" s="16">
        <f>SUM(E182:E182)</f>
        <v>0</v>
      </c>
      <c r="F181" s="16">
        <f>SUM(F182:F182)</f>
        <v>0</v>
      </c>
      <c r="G181" s="102"/>
      <c r="H181" s="85"/>
    </row>
    <row r="182" spans="1:8" ht="72">
      <c r="A182" s="52" t="s">
        <v>899</v>
      </c>
      <c r="B182" s="57" t="s">
        <v>547</v>
      </c>
      <c r="C182" s="58" t="s">
        <v>489</v>
      </c>
      <c r="D182" s="20">
        <v>45</v>
      </c>
      <c r="E182" s="172"/>
      <c r="F182" s="21"/>
      <c r="G182" s="132" t="s">
        <v>287</v>
      </c>
      <c r="H182" s="85"/>
    </row>
    <row r="183" spans="1:8" ht="24">
      <c r="A183" s="56" t="s">
        <v>900</v>
      </c>
      <c r="B183" s="55" t="s">
        <v>84</v>
      </c>
      <c r="C183" s="71"/>
      <c r="D183" s="16">
        <f>SUM(D184:D185)</f>
        <v>0</v>
      </c>
      <c r="E183" s="16">
        <f>SUM(E184:E185)</f>
        <v>0</v>
      </c>
      <c r="F183" s="16">
        <f>SUM(F184:F185)</f>
        <v>0</v>
      </c>
      <c r="G183" s="102"/>
      <c r="H183" s="85"/>
    </row>
    <row r="184" spans="1:8" ht="24">
      <c r="A184" s="52" t="s">
        <v>901</v>
      </c>
      <c r="B184" s="63" t="s">
        <v>86</v>
      </c>
      <c r="C184" s="73" t="s">
        <v>489</v>
      </c>
      <c r="D184" s="20"/>
      <c r="E184" s="146"/>
      <c r="F184" s="107"/>
      <c r="G184" s="104"/>
      <c r="H184" s="85"/>
    </row>
    <row r="185" spans="1:8" ht="24">
      <c r="A185" s="52" t="s">
        <v>902</v>
      </c>
      <c r="B185" s="63" t="s">
        <v>85</v>
      </c>
      <c r="C185" s="73" t="s">
        <v>489</v>
      </c>
      <c r="D185" s="20"/>
      <c r="E185" s="146"/>
      <c r="F185" s="107"/>
      <c r="G185" s="104"/>
      <c r="H185" s="85"/>
    </row>
    <row r="186" spans="1:8" ht="12">
      <c r="A186" s="421"/>
      <c r="B186" s="424"/>
      <c r="C186" s="425"/>
      <c r="D186" s="44"/>
      <c r="E186" s="426"/>
      <c r="F186" s="49"/>
      <c r="G186" s="86"/>
      <c r="H186" s="85"/>
    </row>
    <row r="187" spans="1:8" ht="12">
      <c r="A187" s="472" t="s">
        <v>12</v>
      </c>
      <c r="B187" s="473"/>
      <c r="C187" s="473"/>
      <c r="D187" s="473"/>
      <c r="E187" s="473"/>
      <c r="F187" s="473"/>
      <c r="G187" s="473"/>
      <c r="H187" s="85"/>
    </row>
    <row r="188" spans="1:8" ht="12">
      <c r="A188" s="474"/>
      <c r="B188" s="474"/>
      <c r="C188" s="474"/>
      <c r="D188" s="474"/>
      <c r="E188" s="474"/>
      <c r="F188" s="474"/>
      <c r="G188" s="474"/>
      <c r="H188" s="85"/>
    </row>
    <row r="189" spans="1:8" ht="12">
      <c r="A189" s="474"/>
      <c r="B189" s="474"/>
      <c r="C189" s="474"/>
      <c r="D189" s="474"/>
      <c r="E189" s="474"/>
      <c r="F189" s="474"/>
      <c r="G189" s="474"/>
      <c r="H189" s="85"/>
    </row>
    <row r="190" spans="1:8" ht="12">
      <c r="A190" s="474"/>
      <c r="B190" s="474"/>
      <c r="C190" s="474"/>
      <c r="D190" s="474"/>
      <c r="E190" s="474"/>
      <c r="F190" s="474"/>
      <c r="G190" s="474"/>
      <c r="H190" s="85"/>
    </row>
    <row r="191" spans="1:8" ht="12">
      <c r="A191" s="474"/>
      <c r="B191" s="474"/>
      <c r="C191" s="474"/>
      <c r="D191" s="474"/>
      <c r="E191" s="474"/>
      <c r="F191" s="474"/>
      <c r="G191" s="474"/>
      <c r="H191" s="85"/>
    </row>
    <row r="192" spans="1:8" ht="12">
      <c r="A192" s="472" t="s">
        <v>762</v>
      </c>
      <c r="B192" s="473"/>
      <c r="C192" s="473"/>
      <c r="D192" s="473"/>
      <c r="E192" s="473"/>
      <c r="F192" s="473"/>
      <c r="G192" s="473"/>
      <c r="H192" s="85"/>
    </row>
    <row r="193" spans="1:8" ht="12">
      <c r="A193" s="473"/>
      <c r="B193" s="473"/>
      <c r="C193" s="473"/>
      <c r="D193" s="473"/>
      <c r="E193" s="473"/>
      <c r="F193" s="473"/>
      <c r="G193" s="473"/>
      <c r="H193" s="85"/>
    </row>
    <row r="194" spans="1:8" ht="12">
      <c r="A194" s="473"/>
      <c r="B194" s="473"/>
      <c r="C194" s="473"/>
      <c r="D194" s="473"/>
      <c r="E194" s="473"/>
      <c r="F194" s="473"/>
      <c r="G194" s="473"/>
      <c r="H194" s="85"/>
    </row>
    <row r="195" spans="1:8" ht="12">
      <c r="A195" s="473"/>
      <c r="B195" s="473"/>
      <c r="C195" s="473"/>
      <c r="D195" s="473"/>
      <c r="E195" s="473"/>
      <c r="F195" s="473"/>
      <c r="G195" s="473"/>
      <c r="H195" s="85"/>
    </row>
    <row r="196" spans="1:8" ht="12">
      <c r="A196" s="473"/>
      <c r="B196" s="473"/>
      <c r="C196" s="473"/>
      <c r="D196" s="473"/>
      <c r="E196" s="473"/>
      <c r="F196" s="473"/>
      <c r="G196" s="473"/>
      <c r="H196" s="85"/>
    </row>
    <row r="197" spans="1:8" ht="12">
      <c r="A197" s="473"/>
      <c r="B197" s="473"/>
      <c r="C197" s="473"/>
      <c r="D197" s="473"/>
      <c r="E197" s="473"/>
      <c r="F197" s="473"/>
      <c r="G197" s="473"/>
      <c r="H197" s="85"/>
    </row>
    <row r="198" spans="1:8" ht="12">
      <c r="A198" s="473"/>
      <c r="B198" s="473"/>
      <c r="C198" s="473"/>
      <c r="D198" s="473"/>
      <c r="E198" s="473"/>
      <c r="F198" s="473"/>
      <c r="G198" s="473"/>
      <c r="H198" s="85"/>
    </row>
    <row r="199" spans="1:8" ht="12">
      <c r="A199" s="473"/>
      <c r="B199" s="473"/>
      <c r="C199" s="473"/>
      <c r="D199" s="473"/>
      <c r="E199" s="473"/>
      <c r="F199" s="473"/>
      <c r="G199" s="473"/>
      <c r="H199" s="85"/>
    </row>
    <row r="200" spans="1:8" ht="12.75">
      <c r="A200" s="414"/>
      <c r="B200" s="414"/>
      <c r="C200" s="414"/>
      <c r="D200" s="414"/>
      <c r="E200" s="414"/>
      <c r="F200" s="414"/>
      <c r="G200" s="414"/>
      <c r="H200" s="85"/>
    </row>
    <row r="201" spans="1:8" ht="12">
      <c r="A201" s="112" t="s">
        <v>903</v>
      </c>
      <c r="B201" s="121" t="s">
        <v>100</v>
      </c>
      <c r="C201" s="119"/>
      <c r="D201" s="115">
        <f>D203+D211</f>
        <v>540</v>
      </c>
      <c r="E201" s="115">
        <f>E203+E211</f>
        <v>350</v>
      </c>
      <c r="F201" s="115">
        <f>F203+F211</f>
        <v>39</v>
      </c>
      <c r="G201" s="120"/>
      <c r="H201" s="85"/>
    </row>
    <row r="202" spans="1:8" ht="12">
      <c r="A202" s="112"/>
      <c r="B202" s="116" t="s">
        <v>829</v>
      </c>
      <c r="C202" s="119"/>
      <c r="D202" s="115">
        <f>D210</f>
        <v>16</v>
      </c>
      <c r="E202" s="115">
        <f>E210</f>
        <v>0</v>
      </c>
      <c r="F202" s="115">
        <f>F210</f>
        <v>0</v>
      </c>
      <c r="G202" s="123"/>
      <c r="H202" s="85"/>
    </row>
    <row r="203" spans="1:8" s="5" customFormat="1" ht="12">
      <c r="A203" s="56" t="s">
        <v>904</v>
      </c>
      <c r="B203" s="22" t="s">
        <v>121</v>
      </c>
      <c r="C203" s="23"/>
      <c r="D203" s="16">
        <f>SUM(D204:D210)</f>
        <v>492</v>
      </c>
      <c r="E203" s="16">
        <f>SUM(E204:E210)</f>
        <v>318</v>
      </c>
      <c r="F203" s="16">
        <f>SUM(F204:F210)</f>
        <v>0</v>
      </c>
      <c r="G203" s="109"/>
      <c r="H203" s="9"/>
    </row>
    <row r="204" spans="1:8" s="5" customFormat="1" ht="36">
      <c r="A204" s="52" t="s">
        <v>905</v>
      </c>
      <c r="B204" s="18" t="s">
        <v>124</v>
      </c>
      <c r="C204" s="19" t="s">
        <v>491</v>
      </c>
      <c r="D204" s="20">
        <v>54</v>
      </c>
      <c r="E204" s="138">
        <v>29</v>
      </c>
      <c r="F204" s="138"/>
      <c r="G204" s="139" t="s">
        <v>692</v>
      </c>
      <c r="H204" s="9"/>
    </row>
    <row r="205" spans="1:8" s="5" customFormat="1" ht="24">
      <c r="A205" s="52" t="s">
        <v>906</v>
      </c>
      <c r="B205" s="18" t="s">
        <v>125</v>
      </c>
      <c r="C205" s="54" t="s">
        <v>492</v>
      </c>
      <c r="D205" s="20">
        <v>93</v>
      </c>
      <c r="E205" s="138">
        <v>23</v>
      </c>
      <c r="F205" s="138"/>
      <c r="G205" s="139" t="s">
        <v>693</v>
      </c>
      <c r="H205" s="9"/>
    </row>
    <row r="206" spans="1:8" ht="24">
      <c r="A206" s="52" t="s">
        <v>907</v>
      </c>
      <c r="B206" s="18" t="s">
        <v>126</v>
      </c>
      <c r="C206" s="54" t="s">
        <v>495</v>
      </c>
      <c r="D206" s="20">
        <v>243</v>
      </c>
      <c r="E206" s="138">
        <v>217</v>
      </c>
      <c r="F206" s="138"/>
      <c r="G206" s="140" t="s">
        <v>694</v>
      </c>
      <c r="H206" s="85"/>
    </row>
    <row r="207" spans="1:8" ht="36">
      <c r="A207" s="52" t="s">
        <v>908</v>
      </c>
      <c r="B207" s="18" t="s">
        <v>127</v>
      </c>
      <c r="C207" s="58" t="s">
        <v>492</v>
      </c>
      <c r="D207" s="20">
        <v>16</v>
      </c>
      <c r="E207" s="138">
        <v>15</v>
      </c>
      <c r="F207" s="138"/>
      <c r="G207" s="139" t="s">
        <v>695</v>
      </c>
      <c r="H207" s="85"/>
    </row>
    <row r="208" spans="1:8" ht="36">
      <c r="A208" s="52" t="s">
        <v>909</v>
      </c>
      <c r="B208" s="18" t="s">
        <v>128</v>
      </c>
      <c r="C208" s="54" t="s">
        <v>495</v>
      </c>
      <c r="D208" s="20">
        <v>32</v>
      </c>
      <c r="E208" s="138">
        <v>22</v>
      </c>
      <c r="F208" s="138"/>
      <c r="G208" s="139" t="s">
        <v>696</v>
      </c>
      <c r="H208" s="85"/>
    </row>
    <row r="209" spans="1:8" ht="24">
      <c r="A209" s="52" t="s">
        <v>910</v>
      </c>
      <c r="B209" s="18" t="s">
        <v>123</v>
      </c>
      <c r="C209" s="58" t="s">
        <v>492</v>
      </c>
      <c r="D209" s="20">
        <v>38</v>
      </c>
      <c r="E209" s="138">
        <v>12</v>
      </c>
      <c r="F209" s="138"/>
      <c r="G209" s="139" t="s">
        <v>278</v>
      </c>
      <c r="H209" s="85"/>
    </row>
    <row r="210" spans="1:8" ht="36">
      <c r="A210" s="415" t="s">
        <v>911</v>
      </c>
      <c r="B210" s="416" t="s">
        <v>64</v>
      </c>
      <c r="C210" s="433" t="s">
        <v>495</v>
      </c>
      <c r="D210" s="418">
        <v>16</v>
      </c>
      <c r="E210" s="419"/>
      <c r="F210" s="419"/>
      <c r="G210" s="434" t="s">
        <v>702</v>
      </c>
      <c r="H210" s="85"/>
    </row>
    <row r="211" spans="1:8" ht="48">
      <c r="A211" s="56" t="s">
        <v>226</v>
      </c>
      <c r="B211" s="22" t="s">
        <v>122</v>
      </c>
      <c r="C211" s="23" t="s">
        <v>491</v>
      </c>
      <c r="D211" s="16">
        <v>48</v>
      </c>
      <c r="E211" s="135">
        <v>32</v>
      </c>
      <c r="F211" s="135">
        <v>39</v>
      </c>
      <c r="G211" s="131" t="s">
        <v>697</v>
      </c>
      <c r="H211" s="85"/>
    </row>
    <row r="212" spans="1:8" ht="12">
      <c r="A212" s="428"/>
      <c r="B212" s="429"/>
      <c r="C212" s="430"/>
      <c r="D212" s="431"/>
      <c r="E212" s="427"/>
      <c r="F212" s="427"/>
      <c r="G212" s="413"/>
      <c r="H212" s="85"/>
    </row>
    <row r="213" spans="1:8" ht="12">
      <c r="A213" s="475" t="s">
        <v>763</v>
      </c>
      <c r="B213" s="476"/>
      <c r="C213" s="476"/>
      <c r="D213" s="476"/>
      <c r="E213" s="476"/>
      <c r="F213" s="476"/>
      <c r="G213" s="476"/>
      <c r="H213" s="85"/>
    </row>
    <row r="214" spans="1:8" ht="12">
      <c r="A214" s="476"/>
      <c r="B214" s="476"/>
      <c r="C214" s="476"/>
      <c r="D214" s="476"/>
      <c r="E214" s="476"/>
      <c r="F214" s="476"/>
      <c r="G214" s="476"/>
      <c r="H214" s="85"/>
    </row>
    <row r="215" spans="1:8" ht="12">
      <c r="A215" s="476"/>
      <c r="B215" s="476"/>
      <c r="C215" s="476"/>
      <c r="D215" s="476"/>
      <c r="E215" s="476"/>
      <c r="F215" s="476"/>
      <c r="G215" s="476"/>
      <c r="H215" s="85"/>
    </row>
    <row r="216" spans="1:8" ht="12">
      <c r="A216" s="476"/>
      <c r="B216" s="476"/>
      <c r="C216" s="476"/>
      <c r="D216" s="476"/>
      <c r="E216" s="476"/>
      <c r="F216" s="476"/>
      <c r="G216" s="476"/>
      <c r="H216" s="85"/>
    </row>
    <row r="217" spans="1:8" ht="12">
      <c r="A217" s="476"/>
      <c r="B217" s="476"/>
      <c r="C217" s="476"/>
      <c r="D217" s="476"/>
      <c r="E217" s="476"/>
      <c r="F217" s="476"/>
      <c r="G217" s="476"/>
      <c r="H217" s="85"/>
    </row>
    <row r="218" spans="1:8" ht="12">
      <c r="A218" s="476"/>
      <c r="B218" s="476"/>
      <c r="C218" s="476"/>
      <c r="D218" s="476"/>
      <c r="E218" s="476"/>
      <c r="F218" s="476"/>
      <c r="G218" s="476"/>
      <c r="H218" s="85"/>
    </row>
    <row r="219" spans="1:8" ht="12">
      <c r="A219" s="476"/>
      <c r="B219" s="476"/>
      <c r="C219" s="476"/>
      <c r="D219" s="476"/>
      <c r="E219" s="476"/>
      <c r="F219" s="476"/>
      <c r="G219" s="476"/>
      <c r="H219" s="85"/>
    </row>
    <row r="220" spans="1:8" ht="12">
      <c r="A220" s="476"/>
      <c r="B220" s="476"/>
      <c r="C220" s="476"/>
      <c r="D220" s="476"/>
      <c r="E220" s="476"/>
      <c r="F220" s="476"/>
      <c r="G220" s="476"/>
      <c r="H220" s="85"/>
    </row>
    <row r="221" spans="1:8" ht="12">
      <c r="A221" s="476"/>
      <c r="B221" s="476"/>
      <c r="C221" s="476"/>
      <c r="D221" s="476"/>
      <c r="E221" s="476"/>
      <c r="F221" s="476"/>
      <c r="G221" s="476"/>
      <c r="H221" s="85"/>
    </row>
    <row r="222" spans="1:8" ht="12">
      <c r="A222" s="428"/>
      <c r="B222" s="429"/>
      <c r="C222" s="430"/>
      <c r="D222" s="431"/>
      <c r="E222" s="427"/>
      <c r="F222" s="427"/>
      <c r="G222" s="413"/>
      <c r="H222" s="85"/>
    </row>
    <row r="223" spans="1:8" ht="27.75" customHeight="1">
      <c r="A223" s="112" t="s">
        <v>96</v>
      </c>
      <c r="B223" s="121" t="s">
        <v>101</v>
      </c>
      <c r="C223" s="119"/>
      <c r="D223" s="115">
        <f>D225+D229+D238+D246+D250+D256+D261+D274+D283+D294</f>
        <v>7860</v>
      </c>
      <c r="E223" s="115">
        <f>E225+E229+E238+E246+E250+E256+E261+E274+E283+E294</f>
        <v>5606.6</v>
      </c>
      <c r="F223" s="115">
        <f>F225+F229+F238+F246+F250+F256+F261+F274+F283+F294</f>
        <v>966.2</v>
      </c>
      <c r="G223" s="124"/>
      <c r="H223" s="85"/>
    </row>
    <row r="224" spans="1:8" ht="12.75" customHeight="1">
      <c r="A224" s="112"/>
      <c r="B224" s="116" t="s">
        <v>829</v>
      </c>
      <c r="C224" s="119"/>
      <c r="D224" s="115">
        <f>D226+D227+SUM(D230:D235)+SUM(D239:D245)+SUM(D247:D249)+SUM(D252:D255)+SUM(D257:D260)+SUM(D262:D273)+SUM(D275:D282)</f>
        <v>4163</v>
      </c>
      <c r="E224" s="115">
        <f>E226+E227+SUM(E230:E235)+SUM(E239:E245)+SUM(E247:E249)+SUM(E252:E255)+SUM(E257:E260)+SUM(E262:E273)+SUM(E275:E282)</f>
        <v>1717</v>
      </c>
      <c r="F224" s="115">
        <f>F226+F227+SUM(F230:F235)+SUM(F239:F245)+SUM(F247:F249)+SUM(F252:F255)+SUM(F257:F260)+SUM(F262:F273)+SUM(F275:F282)</f>
        <v>914</v>
      </c>
      <c r="G224" s="125"/>
      <c r="H224" s="85"/>
    </row>
    <row r="225" spans="1:8" ht="12">
      <c r="A225" s="56" t="s">
        <v>912</v>
      </c>
      <c r="B225" s="55" t="s">
        <v>65</v>
      </c>
      <c r="C225" s="71"/>
      <c r="D225" s="16">
        <f>SUM(D226:D228)</f>
        <v>26</v>
      </c>
      <c r="E225" s="16">
        <f>SUM(E226:E228)</f>
        <v>0</v>
      </c>
      <c r="F225" s="16">
        <f>SUM(F226:F228)</f>
        <v>0</v>
      </c>
      <c r="G225" s="102"/>
      <c r="H225" s="85"/>
    </row>
    <row r="226" spans="1:8" ht="24">
      <c r="A226" s="52" t="s">
        <v>913</v>
      </c>
      <c r="B226" s="57" t="s">
        <v>163</v>
      </c>
      <c r="C226" s="58" t="s">
        <v>489</v>
      </c>
      <c r="D226" s="20">
        <v>26</v>
      </c>
      <c r="E226" s="21"/>
      <c r="F226" s="20"/>
      <c r="G226" s="132" t="s">
        <v>743</v>
      </c>
      <c r="H226" s="85"/>
    </row>
    <row r="227" spans="1:8" ht="16.5" customHeight="1">
      <c r="A227" s="52" t="s">
        <v>914</v>
      </c>
      <c r="B227" s="24" t="s">
        <v>70</v>
      </c>
      <c r="C227" s="58" t="s">
        <v>498</v>
      </c>
      <c r="D227" s="20"/>
      <c r="E227" s="146"/>
      <c r="F227" s="107"/>
      <c r="G227" s="104"/>
      <c r="H227" s="85"/>
    </row>
    <row r="228" spans="1:8" ht="30.75" customHeight="1">
      <c r="A228" s="52" t="s">
        <v>273</v>
      </c>
      <c r="B228" s="24" t="s">
        <v>274</v>
      </c>
      <c r="C228" s="58" t="s">
        <v>498</v>
      </c>
      <c r="D228" s="20"/>
      <c r="E228" s="146"/>
      <c r="F228" s="107"/>
      <c r="G228" s="102"/>
      <c r="H228" s="85"/>
    </row>
    <row r="229" spans="1:8" ht="12">
      <c r="A229" s="56" t="s">
        <v>915</v>
      </c>
      <c r="B229" s="51" t="s">
        <v>55</v>
      </c>
      <c r="C229" s="62"/>
      <c r="D229" s="16">
        <f>SUM(D230:D237)</f>
        <v>83</v>
      </c>
      <c r="E229" s="16">
        <f>SUM(E230:E237)</f>
        <v>36</v>
      </c>
      <c r="F229" s="16">
        <f>SUM(F230:F237)</f>
        <v>0</v>
      </c>
      <c r="G229" s="102"/>
      <c r="H229" s="85"/>
    </row>
    <row r="230" spans="1:8" ht="12">
      <c r="A230" s="52" t="s">
        <v>916</v>
      </c>
      <c r="B230" s="57" t="s">
        <v>396</v>
      </c>
      <c r="C230" s="58" t="s">
        <v>489</v>
      </c>
      <c r="D230" s="20"/>
      <c r="E230" s="146"/>
      <c r="F230" s="107"/>
      <c r="G230" s="104"/>
      <c r="H230" s="85"/>
    </row>
    <row r="231" spans="1:8" ht="12">
      <c r="A231" s="52" t="s">
        <v>917</v>
      </c>
      <c r="B231" s="57" t="s">
        <v>370</v>
      </c>
      <c r="C231" s="58" t="s">
        <v>489</v>
      </c>
      <c r="D231" s="20"/>
      <c r="E231" s="146"/>
      <c r="F231" s="107"/>
      <c r="G231" s="108"/>
      <c r="H231" s="85"/>
    </row>
    <row r="232" spans="1:8" ht="24">
      <c r="A232" s="52" t="s">
        <v>918</v>
      </c>
      <c r="B232" s="24" t="s">
        <v>398</v>
      </c>
      <c r="C232" s="58" t="s">
        <v>489</v>
      </c>
      <c r="D232" s="20"/>
      <c r="E232" s="146"/>
      <c r="F232" s="107"/>
      <c r="G232" s="108"/>
      <c r="H232" s="85"/>
    </row>
    <row r="233" spans="1:8" ht="56.25" customHeight="1">
      <c r="A233" s="52" t="s">
        <v>919</v>
      </c>
      <c r="B233" s="57" t="s">
        <v>397</v>
      </c>
      <c r="C233" s="58" t="s">
        <v>489</v>
      </c>
      <c r="D233" s="20"/>
      <c r="E233" s="146"/>
      <c r="F233" s="107"/>
      <c r="G233" s="108"/>
      <c r="H233" s="85"/>
    </row>
    <row r="234" spans="1:8" ht="12">
      <c r="A234" s="52" t="s">
        <v>920</v>
      </c>
      <c r="B234" s="24" t="s">
        <v>399</v>
      </c>
      <c r="C234" s="58" t="s">
        <v>489</v>
      </c>
      <c r="D234" s="20"/>
      <c r="E234" s="146"/>
      <c r="F234" s="107"/>
      <c r="G234" s="102"/>
      <c r="H234" s="85"/>
    </row>
    <row r="235" spans="1:8" ht="48">
      <c r="A235" s="52" t="s">
        <v>921</v>
      </c>
      <c r="B235" s="24" t="s">
        <v>368</v>
      </c>
      <c r="C235" s="27" t="s">
        <v>489</v>
      </c>
      <c r="D235" s="20">
        <v>64</v>
      </c>
      <c r="E235" s="20">
        <v>22</v>
      </c>
      <c r="F235" s="16"/>
      <c r="G235" s="131" t="s">
        <v>682</v>
      </c>
      <c r="H235" s="85"/>
    </row>
    <row r="236" spans="1:8" ht="25.5" customHeight="1">
      <c r="A236" s="60" t="s">
        <v>548</v>
      </c>
      <c r="B236" s="69" t="s">
        <v>549</v>
      </c>
      <c r="C236" s="27" t="s">
        <v>489</v>
      </c>
      <c r="D236" s="20"/>
      <c r="E236" s="146"/>
      <c r="F236" s="107"/>
      <c r="G236" s="104"/>
      <c r="H236" s="85"/>
    </row>
    <row r="237" spans="1:8" ht="48">
      <c r="A237" s="52" t="s">
        <v>922</v>
      </c>
      <c r="B237" s="24" t="s">
        <v>135</v>
      </c>
      <c r="C237" s="27" t="s">
        <v>489</v>
      </c>
      <c r="D237" s="20">
        <v>19</v>
      </c>
      <c r="E237" s="21">
        <v>14</v>
      </c>
      <c r="F237" s="21"/>
      <c r="G237" s="132" t="s">
        <v>691</v>
      </c>
      <c r="H237" s="85"/>
    </row>
    <row r="238" spans="1:8" ht="12">
      <c r="A238" s="56" t="s">
        <v>923</v>
      </c>
      <c r="B238" s="22" t="s">
        <v>49</v>
      </c>
      <c r="C238" s="23"/>
      <c r="D238" s="16">
        <f>SUM(D239:D245)</f>
        <v>2941</v>
      </c>
      <c r="E238" s="16">
        <f>SUM(E239:E245)</f>
        <v>1247</v>
      </c>
      <c r="F238" s="16">
        <f>SUM(F239:F245)</f>
        <v>33</v>
      </c>
      <c r="G238" s="102"/>
      <c r="H238" s="85"/>
    </row>
    <row r="239" spans="1:8" ht="60">
      <c r="A239" s="52" t="s">
        <v>924</v>
      </c>
      <c r="B239" s="24" t="s">
        <v>400</v>
      </c>
      <c r="C239" s="19" t="s">
        <v>154</v>
      </c>
      <c r="D239" s="20">
        <v>1598</v>
      </c>
      <c r="E239" s="21">
        <v>959</v>
      </c>
      <c r="F239" s="21"/>
      <c r="G239" s="132" t="s">
        <v>683</v>
      </c>
      <c r="H239" s="85"/>
    </row>
    <row r="240" spans="1:8" ht="12">
      <c r="A240" s="52" t="s">
        <v>925</v>
      </c>
      <c r="B240" s="57" t="s">
        <v>50</v>
      </c>
      <c r="C240" s="54" t="s">
        <v>486</v>
      </c>
      <c r="D240" s="20"/>
      <c r="E240" s="21"/>
      <c r="F240" s="21"/>
      <c r="G240" s="132"/>
      <c r="H240" s="85"/>
    </row>
    <row r="241" spans="1:8" ht="24">
      <c r="A241" s="52" t="s">
        <v>926</v>
      </c>
      <c r="B241" s="57" t="s">
        <v>292</v>
      </c>
      <c r="C241" s="54" t="s">
        <v>486</v>
      </c>
      <c r="D241" s="20">
        <v>256</v>
      </c>
      <c r="E241" s="21">
        <v>60</v>
      </c>
      <c r="F241" s="21"/>
      <c r="G241" s="132" t="s">
        <v>361</v>
      </c>
      <c r="H241" s="85"/>
    </row>
    <row r="242" spans="1:8" ht="24">
      <c r="A242" s="52" t="s">
        <v>927</v>
      </c>
      <c r="B242" s="24" t="s">
        <v>550</v>
      </c>
      <c r="C242" s="54" t="s">
        <v>486</v>
      </c>
      <c r="D242" s="20"/>
      <c r="E242" s="21"/>
      <c r="F242" s="21"/>
      <c r="G242" s="132"/>
      <c r="H242" s="85"/>
    </row>
    <row r="243" spans="1:8" ht="24">
      <c r="A243" s="52" t="s">
        <v>928</v>
      </c>
      <c r="B243" s="57" t="s">
        <v>551</v>
      </c>
      <c r="C243" s="54" t="s">
        <v>486</v>
      </c>
      <c r="D243" s="20"/>
      <c r="E243" s="21"/>
      <c r="F243" s="21"/>
      <c r="G243" s="132"/>
      <c r="H243" s="85"/>
    </row>
    <row r="244" spans="1:8" ht="72">
      <c r="A244" s="52" t="s">
        <v>293</v>
      </c>
      <c r="B244" s="57" t="s">
        <v>295</v>
      </c>
      <c r="C244" s="19" t="s">
        <v>486</v>
      </c>
      <c r="D244" s="20">
        <v>256</v>
      </c>
      <c r="E244" s="21">
        <v>4</v>
      </c>
      <c r="F244" s="21">
        <v>33</v>
      </c>
      <c r="G244" s="132" t="s">
        <v>684</v>
      </c>
      <c r="H244" s="85"/>
    </row>
    <row r="245" spans="1:8" ht="24">
      <c r="A245" s="52" t="s">
        <v>294</v>
      </c>
      <c r="B245" s="57" t="s">
        <v>552</v>
      </c>
      <c r="C245" s="19" t="s">
        <v>486</v>
      </c>
      <c r="D245" s="20">
        <v>831</v>
      </c>
      <c r="E245" s="21">
        <v>224</v>
      </c>
      <c r="F245" s="21"/>
      <c r="G245" s="132" t="s">
        <v>362</v>
      </c>
      <c r="H245" s="85"/>
    </row>
    <row r="246" spans="1:8" ht="12">
      <c r="A246" s="56" t="s">
        <v>929</v>
      </c>
      <c r="B246" s="22" t="s">
        <v>89</v>
      </c>
      <c r="C246" s="23"/>
      <c r="D246" s="16">
        <f>SUM(D247:D249)</f>
        <v>0</v>
      </c>
      <c r="E246" s="16">
        <f>SUM(E247:E249)</f>
        <v>0</v>
      </c>
      <c r="F246" s="16">
        <f>SUM(F247:F249)</f>
        <v>0</v>
      </c>
      <c r="G246" s="102"/>
      <c r="H246" s="85"/>
    </row>
    <row r="247" spans="1:8" ht="24">
      <c r="A247" s="52" t="s">
        <v>930</v>
      </c>
      <c r="B247" s="57" t="s">
        <v>401</v>
      </c>
      <c r="C247" s="54" t="s">
        <v>486</v>
      </c>
      <c r="D247" s="20"/>
      <c r="E247" s="146"/>
      <c r="F247" s="107"/>
      <c r="G247" s="104"/>
      <c r="H247" s="85"/>
    </row>
    <row r="248" spans="1:8" ht="24">
      <c r="A248" s="52" t="s">
        <v>931</v>
      </c>
      <c r="B248" s="24" t="s">
        <v>402</v>
      </c>
      <c r="C248" s="54" t="s">
        <v>486</v>
      </c>
      <c r="D248" s="20"/>
      <c r="E248" s="146"/>
      <c r="F248" s="107"/>
      <c r="G248" s="104"/>
      <c r="H248" s="85"/>
    </row>
    <row r="249" spans="1:8" ht="24">
      <c r="A249" s="52" t="s">
        <v>932</v>
      </c>
      <c r="B249" s="57" t="s">
        <v>153</v>
      </c>
      <c r="C249" s="54" t="s">
        <v>486</v>
      </c>
      <c r="D249" s="20"/>
      <c r="E249" s="146"/>
      <c r="F249" s="107"/>
      <c r="G249" s="104"/>
      <c r="H249" s="85"/>
    </row>
    <row r="250" spans="1:8" s="14" customFormat="1" ht="24">
      <c r="A250" s="56" t="s">
        <v>933</v>
      </c>
      <c r="B250" s="25" t="s">
        <v>553</v>
      </c>
      <c r="C250" s="71"/>
      <c r="D250" s="16">
        <f>SUM(D251:D255)</f>
        <v>0</v>
      </c>
      <c r="E250" s="16">
        <f>SUM(E251:E255)</f>
        <v>0</v>
      </c>
      <c r="F250" s="16">
        <f>SUM(F251:F255)</f>
        <v>0</v>
      </c>
      <c r="G250" s="103"/>
      <c r="H250" s="87"/>
    </row>
    <row r="251" spans="1:8" ht="23.25" customHeight="1">
      <c r="A251" s="52" t="s">
        <v>934</v>
      </c>
      <c r="B251" s="24" t="s">
        <v>259</v>
      </c>
      <c r="C251" s="54" t="s">
        <v>486</v>
      </c>
      <c r="D251" s="20"/>
      <c r="E251" s="146"/>
      <c r="F251" s="107"/>
      <c r="G251" s="104"/>
      <c r="H251" s="85"/>
    </row>
    <row r="252" spans="1:8" ht="18.75" customHeight="1">
      <c r="A252" s="52" t="s">
        <v>935</v>
      </c>
      <c r="B252" s="24" t="s">
        <v>479</v>
      </c>
      <c r="C252" s="54" t="s">
        <v>486</v>
      </c>
      <c r="D252" s="20"/>
      <c r="E252" s="146"/>
      <c r="F252" s="107"/>
      <c r="G252" s="104"/>
      <c r="H252" s="85"/>
    </row>
    <row r="253" spans="1:8" ht="12">
      <c r="A253" s="52" t="s">
        <v>936</v>
      </c>
      <c r="B253" s="57" t="s">
        <v>35</v>
      </c>
      <c r="C253" s="54" t="s">
        <v>486</v>
      </c>
      <c r="D253" s="20"/>
      <c r="E253" s="146"/>
      <c r="F253" s="107"/>
      <c r="G253" s="104"/>
      <c r="H253" s="85"/>
    </row>
    <row r="254" spans="1:8" ht="24">
      <c r="A254" s="52" t="s">
        <v>937</v>
      </c>
      <c r="B254" s="57" t="s">
        <v>36</v>
      </c>
      <c r="C254" s="54" t="s">
        <v>486</v>
      </c>
      <c r="D254" s="20"/>
      <c r="E254" s="146"/>
      <c r="F254" s="107"/>
      <c r="G254" s="104"/>
      <c r="H254" s="85"/>
    </row>
    <row r="255" spans="1:8" ht="12">
      <c r="A255" s="52" t="s">
        <v>938</v>
      </c>
      <c r="B255" s="57" t="s">
        <v>37</v>
      </c>
      <c r="C255" s="54" t="s">
        <v>486</v>
      </c>
      <c r="D255" s="20"/>
      <c r="E255" s="146"/>
      <c r="F255" s="107"/>
      <c r="G255" s="104"/>
      <c r="H255" s="85"/>
    </row>
    <row r="256" spans="1:8" s="14" customFormat="1" ht="12">
      <c r="A256" s="56" t="s">
        <v>939</v>
      </c>
      <c r="B256" s="51" t="s">
        <v>48</v>
      </c>
      <c r="C256" s="62"/>
      <c r="D256" s="16">
        <f>SUM(D257:D260)</f>
        <v>0</v>
      </c>
      <c r="E256" s="16">
        <f>SUM(E257:E260)</f>
        <v>0</v>
      </c>
      <c r="F256" s="16">
        <f>SUM(F257:F260)</f>
        <v>0</v>
      </c>
      <c r="G256" s="103"/>
      <c r="H256" s="87"/>
    </row>
    <row r="257" spans="1:8" ht="33" customHeight="1">
      <c r="A257" s="52" t="s">
        <v>940</v>
      </c>
      <c r="B257" s="74" t="s">
        <v>554</v>
      </c>
      <c r="C257" s="54" t="s">
        <v>486</v>
      </c>
      <c r="D257" s="20"/>
      <c r="E257" s="146"/>
      <c r="F257" s="107"/>
      <c r="G257" s="104"/>
      <c r="H257" s="85"/>
    </row>
    <row r="258" spans="1:8" ht="31.5" customHeight="1">
      <c r="A258" s="52" t="s">
        <v>941</v>
      </c>
      <c r="B258" s="57" t="s">
        <v>118</v>
      </c>
      <c r="C258" s="54" t="s">
        <v>486</v>
      </c>
      <c r="D258" s="20"/>
      <c r="E258" s="146"/>
      <c r="F258" s="107"/>
      <c r="G258" s="104"/>
      <c r="H258" s="85"/>
    </row>
    <row r="259" spans="1:8" ht="24">
      <c r="A259" s="52" t="s">
        <v>942</v>
      </c>
      <c r="B259" s="57" t="s">
        <v>252</v>
      </c>
      <c r="C259" s="54" t="s">
        <v>486</v>
      </c>
      <c r="D259" s="20"/>
      <c r="E259" s="146"/>
      <c r="F259" s="107"/>
      <c r="G259" s="104"/>
      <c r="H259" s="85"/>
    </row>
    <row r="260" spans="1:8" ht="24">
      <c r="A260" s="52" t="s">
        <v>943</v>
      </c>
      <c r="B260" s="24" t="s">
        <v>253</v>
      </c>
      <c r="C260" s="54" t="s">
        <v>486</v>
      </c>
      <c r="D260" s="20"/>
      <c r="E260" s="146"/>
      <c r="F260" s="107"/>
      <c r="G260" s="104"/>
      <c r="H260" s="85"/>
    </row>
    <row r="261" spans="1:8" s="14" customFormat="1" ht="12">
      <c r="A261" s="56" t="s">
        <v>944</v>
      </c>
      <c r="B261" s="51" t="s">
        <v>110</v>
      </c>
      <c r="C261" s="62"/>
      <c r="D261" s="16">
        <f>SUM(D262:D273)</f>
        <v>1010</v>
      </c>
      <c r="E261" s="16">
        <f>SUM(E262:E273)</f>
        <v>421</v>
      </c>
      <c r="F261" s="16">
        <f>SUM(F262:F273)</f>
        <v>881</v>
      </c>
      <c r="G261" s="103"/>
      <c r="H261" s="87"/>
    </row>
    <row r="262" spans="1:8" ht="24">
      <c r="A262" s="52" t="s">
        <v>945</v>
      </c>
      <c r="B262" s="57" t="s">
        <v>51</v>
      </c>
      <c r="C262" s="54" t="s">
        <v>486</v>
      </c>
      <c r="D262" s="20"/>
      <c r="E262" s="146"/>
      <c r="F262" s="107"/>
      <c r="G262" s="104"/>
      <c r="H262" s="86"/>
    </row>
    <row r="263" spans="1:8" ht="12">
      <c r="A263" s="52" t="s">
        <v>946</v>
      </c>
      <c r="B263" s="24" t="s">
        <v>504</v>
      </c>
      <c r="C263" s="54" t="s">
        <v>486</v>
      </c>
      <c r="D263" s="20"/>
      <c r="E263" s="146"/>
      <c r="F263" s="107"/>
      <c r="G263" s="104"/>
      <c r="H263" s="85"/>
    </row>
    <row r="264" spans="1:8" ht="48">
      <c r="A264" s="52" t="s">
        <v>947</v>
      </c>
      <c r="B264" s="57" t="s">
        <v>403</v>
      </c>
      <c r="C264" s="54" t="s">
        <v>486</v>
      </c>
      <c r="D264" s="20">
        <v>19</v>
      </c>
      <c r="E264" s="21">
        <v>18</v>
      </c>
      <c r="F264" s="21">
        <v>66</v>
      </c>
      <c r="G264" s="132" t="s">
        <v>685</v>
      </c>
      <c r="H264" s="85"/>
    </row>
    <row r="265" spans="1:8" ht="22.5" customHeight="1">
      <c r="A265" s="52" t="s">
        <v>948</v>
      </c>
      <c r="B265" s="24" t="s">
        <v>38</v>
      </c>
      <c r="C265" s="54" t="s">
        <v>486</v>
      </c>
      <c r="D265" s="20"/>
      <c r="E265" s="21"/>
      <c r="F265" s="21"/>
      <c r="G265" s="132"/>
      <c r="H265" s="85"/>
    </row>
    <row r="266" spans="1:8" ht="72">
      <c r="A266" s="52" t="s">
        <v>949</v>
      </c>
      <c r="B266" s="24" t="s">
        <v>369</v>
      </c>
      <c r="C266" s="54" t="s">
        <v>486</v>
      </c>
      <c r="D266" s="21">
        <v>639</v>
      </c>
      <c r="E266" s="21">
        <v>291</v>
      </c>
      <c r="F266" s="21">
        <v>815</v>
      </c>
      <c r="G266" s="132" t="s">
        <v>731</v>
      </c>
      <c r="H266" s="85"/>
    </row>
    <row r="267" spans="1:8" ht="12">
      <c r="A267" s="52" t="s">
        <v>950</v>
      </c>
      <c r="B267" s="57" t="s">
        <v>404</v>
      </c>
      <c r="C267" s="54" t="s">
        <v>486</v>
      </c>
      <c r="D267" s="20"/>
      <c r="E267" s="146"/>
      <c r="F267" s="107"/>
      <c r="G267" s="104"/>
      <c r="H267" s="85"/>
    </row>
    <row r="268" spans="1:8" ht="12">
      <c r="A268" s="52" t="s">
        <v>951</v>
      </c>
      <c r="B268" s="57" t="s">
        <v>66</v>
      </c>
      <c r="C268" s="54" t="s">
        <v>486</v>
      </c>
      <c r="D268" s="20"/>
      <c r="E268" s="146"/>
      <c r="F268" s="107"/>
      <c r="G268" s="104"/>
      <c r="H268" s="85"/>
    </row>
    <row r="269" spans="1:8" ht="18" customHeight="1">
      <c r="A269" s="75" t="s">
        <v>952</v>
      </c>
      <c r="B269" s="76" t="s">
        <v>518</v>
      </c>
      <c r="C269" s="54" t="s">
        <v>486</v>
      </c>
      <c r="D269" s="20"/>
      <c r="E269" s="146"/>
      <c r="F269" s="107"/>
      <c r="G269" s="104"/>
      <c r="H269" s="85"/>
    </row>
    <row r="270" spans="1:8" ht="25.5" customHeight="1">
      <c r="A270" s="75" t="s">
        <v>953</v>
      </c>
      <c r="B270" s="57" t="s">
        <v>405</v>
      </c>
      <c r="C270" s="54" t="s">
        <v>486</v>
      </c>
      <c r="D270" s="20">
        <v>320</v>
      </c>
      <c r="E270" s="20">
        <v>112</v>
      </c>
      <c r="F270" s="16"/>
      <c r="G270" s="21" t="s">
        <v>706</v>
      </c>
      <c r="H270" s="85"/>
    </row>
    <row r="271" spans="1:8" ht="12">
      <c r="A271" s="75" t="s">
        <v>954</v>
      </c>
      <c r="B271" s="57" t="s">
        <v>150</v>
      </c>
      <c r="C271" s="54" t="s">
        <v>486</v>
      </c>
      <c r="D271" s="20"/>
      <c r="E271" s="146"/>
      <c r="F271" s="107"/>
      <c r="G271" s="104"/>
      <c r="H271" s="85"/>
    </row>
    <row r="272" spans="1:8" ht="24">
      <c r="A272" s="75" t="s">
        <v>296</v>
      </c>
      <c r="B272" s="57" t="s">
        <v>298</v>
      </c>
      <c r="C272" s="19" t="s">
        <v>486</v>
      </c>
      <c r="D272" s="20">
        <v>32</v>
      </c>
      <c r="E272" s="21"/>
      <c r="F272" s="21"/>
      <c r="G272" s="132" t="s">
        <v>732</v>
      </c>
      <c r="H272" s="85"/>
    </row>
    <row r="273" spans="1:8" ht="12">
      <c r="A273" s="75" t="s">
        <v>297</v>
      </c>
      <c r="B273" s="57" t="s">
        <v>299</v>
      </c>
      <c r="C273" s="19" t="s">
        <v>486</v>
      </c>
      <c r="D273" s="20"/>
      <c r="E273" s="146"/>
      <c r="F273" s="107"/>
      <c r="G273" s="104"/>
      <c r="H273" s="85"/>
    </row>
    <row r="274" spans="1:8" s="14" customFormat="1" ht="23.25" customHeight="1">
      <c r="A274" s="56" t="s">
        <v>955</v>
      </c>
      <c r="B274" s="55" t="s">
        <v>147</v>
      </c>
      <c r="C274" s="71"/>
      <c r="D274" s="16">
        <f>SUM(D275:D282)</f>
        <v>122</v>
      </c>
      <c r="E274" s="16">
        <f>SUM(E275:E282)</f>
        <v>27</v>
      </c>
      <c r="F274" s="16">
        <f>SUM(F275:F282)</f>
        <v>0</v>
      </c>
      <c r="G274" s="103"/>
      <c r="H274" s="87"/>
    </row>
    <row r="275" spans="1:8" ht="24" customHeight="1">
      <c r="A275" s="52" t="s">
        <v>956</v>
      </c>
      <c r="B275" s="24" t="s">
        <v>516</v>
      </c>
      <c r="C275" s="54" t="s">
        <v>486</v>
      </c>
      <c r="D275" s="20"/>
      <c r="E275" s="146"/>
      <c r="F275" s="107"/>
      <c r="G275" s="104"/>
      <c r="H275" s="85"/>
    </row>
    <row r="276" spans="1:8" ht="24">
      <c r="A276" s="52" t="s">
        <v>957</v>
      </c>
      <c r="B276" s="57" t="s">
        <v>406</v>
      </c>
      <c r="C276" s="54" t="s">
        <v>486</v>
      </c>
      <c r="D276" s="20">
        <v>45</v>
      </c>
      <c r="E276" s="138">
        <v>13</v>
      </c>
      <c r="F276" s="138"/>
      <c r="G276" s="141" t="s">
        <v>733</v>
      </c>
      <c r="H276" s="85"/>
    </row>
    <row r="277" spans="1:8" ht="27.75" customHeight="1">
      <c r="A277" s="52" t="s">
        <v>958</v>
      </c>
      <c r="B277" s="57" t="s">
        <v>407</v>
      </c>
      <c r="C277" s="54" t="s">
        <v>486</v>
      </c>
      <c r="D277" s="20"/>
      <c r="E277" s="146"/>
      <c r="F277" s="107"/>
      <c r="G277" s="104"/>
      <c r="H277" s="85"/>
    </row>
    <row r="278" spans="1:8" ht="12">
      <c r="A278" s="52" t="s">
        <v>959</v>
      </c>
      <c r="B278" s="24" t="s">
        <v>408</v>
      </c>
      <c r="C278" s="54" t="s">
        <v>486</v>
      </c>
      <c r="D278" s="20">
        <v>32</v>
      </c>
      <c r="E278" s="20">
        <v>14</v>
      </c>
      <c r="F278" s="16"/>
      <c r="G278" s="21" t="s">
        <v>686</v>
      </c>
      <c r="H278" s="85"/>
    </row>
    <row r="279" spans="1:8" ht="12">
      <c r="A279" s="52" t="s">
        <v>960</v>
      </c>
      <c r="B279" s="72" t="s">
        <v>81</v>
      </c>
      <c r="C279" s="67" t="s">
        <v>489</v>
      </c>
      <c r="D279" s="20"/>
      <c r="E279" s="146"/>
      <c r="F279" s="107"/>
      <c r="G279" s="104"/>
      <c r="H279" s="85"/>
    </row>
    <row r="280" spans="1:8" ht="24">
      <c r="A280" s="52" t="s">
        <v>961</v>
      </c>
      <c r="B280" s="57" t="s">
        <v>409</v>
      </c>
      <c r="C280" s="58" t="s">
        <v>498</v>
      </c>
      <c r="D280" s="20">
        <v>45</v>
      </c>
      <c r="E280" s="21"/>
      <c r="F280" s="21"/>
      <c r="G280" s="132" t="s">
        <v>687</v>
      </c>
      <c r="H280" s="85"/>
    </row>
    <row r="281" spans="1:8" ht="25.5" customHeight="1">
      <c r="A281" s="52" t="s">
        <v>962</v>
      </c>
      <c r="B281" s="57" t="s">
        <v>34</v>
      </c>
      <c r="C281" s="27" t="s">
        <v>489</v>
      </c>
      <c r="D281" s="20"/>
      <c r="E281" s="146"/>
      <c r="F281" s="107"/>
      <c r="G281" s="104"/>
      <c r="H281" s="85"/>
    </row>
    <row r="282" spans="1:8" ht="24">
      <c r="A282" s="52" t="s">
        <v>963</v>
      </c>
      <c r="B282" s="24" t="s">
        <v>555</v>
      </c>
      <c r="C282" s="27" t="s">
        <v>489</v>
      </c>
      <c r="D282" s="20"/>
      <c r="E282" s="146"/>
      <c r="F282" s="107"/>
      <c r="G282" s="104"/>
      <c r="H282" s="85"/>
    </row>
    <row r="283" spans="1:8" s="14" customFormat="1" ht="12">
      <c r="A283" s="56" t="s">
        <v>964</v>
      </c>
      <c r="B283" s="55" t="s">
        <v>511</v>
      </c>
      <c r="C283" s="71"/>
      <c r="D283" s="135">
        <f>SUM(D284:D293)</f>
        <v>3542</v>
      </c>
      <c r="E283" s="135">
        <f>SUM(E284:E293)</f>
        <v>3768</v>
      </c>
      <c r="F283" s="135">
        <f>SUM(F284:F293)</f>
        <v>52.2</v>
      </c>
      <c r="G283" s="103"/>
      <c r="H283" s="87"/>
    </row>
    <row r="284" spans="1:8" ht="48">
      <c r="A284" s="52" t="s">
        <v>965</v>
      </c>
      <c r="B284" s="57" t="s">
        <v>506</v>
      </c>
      <c r="C284" s="54" t="s">
        <v>486</v>
      </c>
      <c r="D284" s="20">
        <v>73</v>
      </c>
      <c r="E284" s="138">
        <v>69</v>
      </c>
      <c r="F284" s="138">
        <v>1</v>
      </c>
      <c r="G284" s="133" t="s">
        <v>759</v>
      </c>
      <c r="H284" s="85"/>
    </row>
    <row r="285" spans="1:15" ht="96">
      <c r="A285" s="52" t="s">
        <v>966</v>
      </c>
      <c r="B285" s="57" t="s">
        <v>507</v>
      </c>
      <c r="C285" s="58" t="s">
        <v>493</v>
      </c>
      <c r="D285" s="20">
        <v>226</v>
      </c>
      <c r="E285" s="138">
        <v>387</v>
      </c>
      <c r="F285" s="173">
        <f>3.9+5.9+4.8+16.6</f>
        <v>31.200000000000003</v>
      </c>
      <c r="G285" s="133" t="s">
        <v>524</v>
      </c>
      <c r="H285" s="90"/>
      <c r="I285" s="11"/>
      <c r="J285" s="11"/>
      <c r="K285" s="11"/>
      <c r="L285" s="11"/>
      <c r="M285" s="11"/>
      <c r="N285" s="11"/>
      <c r="O285" s="11"/>
    </row>
    <row r="286" spans="1:8" ht="12">
      <c r="A286" s="52" t="s">
        <v>967</v>
      </c>
      <c r="B286" s="57" t="s">
        <v>509</v>
      </c>
      <c r="C286" s="58" t="s">
        <v>493</v>
      </c>
      <c r="D286" s="20">
        <v>965</v>
      </c>
      <c r="E286" s="138">
        <v>971</v>
      </c>
      <c r="F286" s="173"/>
      <c r="G286" s="133" t="s">
        <v>523</v>
      </c>
      <c r="H286" s="85"/>
    </row>
    <row r="287" spans="1:8" ht="24">
      <c r="A287" s="52" t="s">
        <v>968</v>
      </c>
      <c r="B287" s="57" t="s">
        <v>508</v>
      </c>
      <c r="C287" s="58" t="s">
        <v>494</v>
      </c>
      <c r="D287" s="20">
        <v>1214</v>
      </c>
      <c r="E287" s="138">
        <v>1226</v>
      </c>
      <c r="F287" s="173"/>
      <c r="G287" s="133" t="s">
        <v>688</v>
      </c>
      <c r="H287" s="85"/>
    </row>
    <row r="288" spans="1:15" ht="36">
      <c r="A288" s="52" t="s">
        <v>335</v>
      </c>
      <c r="B288" s="57" t="s">
        <v>336</v>
      </c>
      <c r="C288" s="58" t="s">
        <v>496</v>
      </c>
      <c r="D288" s="20">
        <v>10</v>
      </c>
      <c r="E288" s="21">
        <v>10</v>
      </c>
      <c r="F288" s="21"/>
      <c r="G288" s="21" t="s">
        <v>359</v>
      </c>
      <c r="H288" s="90"/>
      <c r="I288" s="11"/>
      <c r="J288" s="11"/>
      <c r="K288" s="11"/>
      <c r="L288" s="11"/>
      <c r="M288" s="11"/>
      <c r="N288" s="11"/>
      <c r="O288" s="11"/>
    </row>
    <row r="289" spans="1:8" ht="36">
      <c r="A289" s="52" t="s">
        <v>969</v>
      </c>
      <c r="B289" s="57" t="s">
        <v>117</v>
      </c>
      <c r="C289" s="58" t="s">
        <v>493</v>
      </c>
      <c r="D289" s="20">
        <v>460</v>
      </c>
      <c r="E289" s="138">
        <f>556-2-4</f>
        <v>550</v>
      </c>
      <c r="F289" s="138">
        <v>20</v>
      </c>
      <c r="G289" s="133" t="s">
        <v>734</v>
      </c>
      <c r="H289" s="85"/>
    </row>
    <row r="290" spans="1:8" ht="36">
      <c r="A290" s="52" t="s">
        <v>970</v>
      </c>
      <c r="B290" s="24" t="s">
        <v>139</v>
      </c>
      <c r="C290" s="58" t="s">
        <v>494</v>
      </c>
      <c r="D290" s="20">
        <v>64</v>
      </c>
      <c r="E290" s="138">
        <v>77</v>
      </c>
      <c r="F290" s="173"/>
      <c r="G290" s="133" t="s">
        <v>689</v>
      </c>
      <c r="H290" s="85"/>
    </row>
    <row r="291" spans="1:8" ht="48">
      <c r="A291" s="52" t="s">
        <v>971</v>
      </c>
      <c r="B291" s="57" t="s">
        <v>159</v>
      </c>
      <c r="C291" s="58" t="s">
        <v>493</v>
      </c>
      <c r="D291" s="20">
        <v>433</v>
      </c>
      <c r="E291" s="138">
        <f>394-8</f>
        <v>386</v>
      </c>
      <c r="F291" s="173"/>
      <c r="G291" s="133" t="s">
        <v>288</v>
      </c>
      <c r="H291" s="85"/>
    </row>
    <row r="292" spans="1:8" ht="24">
      <c r="A292" s="52" t="s">
        <v>972</v>
      </c>
      <c r="B292" s="57" t="s">
        <v>160</v>
      </c>
      <c r="C292" s="54" t="s">
        <v>486</v>
      </c>
      <c r="D292" s="21">
        <v>65</v>
      </c>
      <c r="E292" s="138">
        <v>92</v>
      </c>
      <c r="F292" s="173"/>
      <c r="G292" s="133" t="s">
        <v>735</v>
      </c>
      <c r="H292" s="85"/>
    </row>
    <row r="293" spans="1:8" ht="48">
      <c r="A293" s="52" t="s">
        <v>300</v>
      </c>
      <c r="B293" s="57" t="s">
        <v>301</v>
      </c>
      <c r="C293" s="19" t="s">
        <v>493</v>
      </c>
      <c r="D293" s="21">
        <v>32</v>
      </c>
      <c r="E293" s="138"/>
      <c r="F293" s="173"/>
      <c r="G293" s="133" t="s">
        <v>736</v>
      </c>
      <c r="H293" s="85"/>
    </row>
    <row r="294" spans="1:8" s="14" customFormat="1" ht="12">
      <c r="A294" s="56" t="s">
        <v>973</v>
      </c>
      <c r="B294" s="55" t="s">
        <v>130</v>
      </c>
      <c r="C294" s="71"/>
      <c r="D294" s="135">
        <f>SUM(D295:D301)</f>
        <v>136</v>
      </c>
      <c r="E294" s="135">
        <f>SUM(E295:E301)</f>
        <v>107.6</v>
      </c>
      <c r="F294" s="135">
        <f>SUM(F295:F301)</f>
        <v>0</v>
      </c>
      <c r="G294" s="103"/>
      <c r="H294" s="87"/>
    </row>
    <row r="295" spans="1:8" ht="36">
      <c r="A295" s="52" t="s">
        <v>974</v>
      </c>
      <c r="B295" s="24" t="s">
        <v>254</v>
      </c>
      <c r="C295" s="58" t="s">
        <v>493</v>
      </c>
      <c r="D295" s="21">
        <v>13</v>
      </c>
      <c r="E295" s="138">
        <v>2</v>
      </c>
      <c r="F295" s="173"/>
      <c r="G295" s="133" t="s">
        <v>737</v>
      </c>
      <c r="H295" s="85"/>
    </row>
    <row r="296" spans="1:8" ht="36">
      <c r="A296" s="52" t="s">
        <v>975</v>
      </c>
      <c r="B296" s="57" t="s">
        <v>157</v>
      </c>
      <c r="C296" s="58" t="s">
        <v>493</v>
      </c>
      <c r="D296" s="21">
        <v>16</v>
      </c>
      <c r="E296" s="138"/>
      <c r="F296" s="173"/>
      <c r="G296" s="133" t="s">
        <v>522</v>
      </c>
      <c r="H296" s="85"/>
    </row>
    <row r="297" spans="1:8" ht="24">
      <c r="A297" s="52" t="s">
        <v>976</v>
      </c>
      <c r="B297" s="57" t="s">
        <v>510</v>
      </c>
      <c r="C297" s="58" t="s">
        <v>493</v>
      </c>
      <c r="D297" s="21">
        <v>6</v>
      </c>
      <c r="E297" s="138">
        <v>4</v>
      </c>
      <c r="F297" s="173"/>
      <c r="G297" s="133" t="s">
        <v>690</v>
      </c>
      <c r="H297" s="85"/>
    </row>
    <row r="298" spans="1:8" ht="36">
      <c r="A298" s="52" t="s">
        <v>977</v>
      </c>
      <c r="B298" s="53" t="s">
        <v>302</v>
      </c>
      <c r="C298" s="58" t="s">
        <v>493</v>
      </c>
      <c r="D298" s="21">
        <v>48</v>
      </c>
      <c r="E298" s="138">
        <v>53</v>
      </c>
      <c r="F298" s="173"/>
      <c r="G298" s="133" t="s">
        <v>710</v>
      </c>
      <c r="H298" s="85"/>
    </row>
    <row r="299" spans="1:8" ht="36">
      <c r="A299" s="52" t="s">
        <v>419</v>
      </c>
      <c r="B299" s="53" t="s">
        <v>144</v>
      </c>
      <c r="C299" s="58" t="s">
        <v>493</v>
      </c>
      <c r="D299" s="21">
        <v>13</v>
      </c>
      <c r="E299" s="138">
        <f>0.4+25.2</f>
        <v>25.599999999999998</v>
      </c>
      <c r="F299" s="173"/>
      <c r="G299" s="77" t="s">
        <v>738</v>
      </c>
      <c r="H299" s="85"/>
    </row>
    <row r="300" spans="1:8" ht="24">
      <c r="A300" s="415" t="s">
        <v>420</v>
      </c>
      <c r="B300" s="439" t="s">
        <v>158</v>
      </c>
      <c r="C300" s="433" t="s">
        <v>493</v>
      </c>
      <c r="D300" s="152">
        <v>8</v>
      </c>
      <c r="E300" s="419">
        <v>8</v>
      </c>
      <c r="F300" s="437"/>
      <c r="G300" s="134" t="s">
        <v>711</v>
      </c>
      <c r="H300" s="85"/>
    </row>
    <row r="301" spans="1:8" ht="24">
      <c r="A301" s="52" t="s">
        <v>421</v>
      </c>
      <c r="B301" s="18" t="s">
        <v>145</v>
      </c>
      <c r="C301" s="19" t="s">
        <v>154</v>
      </c>
      <c r="D301" s="21">
        <v>32</v>
      </c>
      <c r="E301" s="21">
        <v>15</v>
      </c>
      <c r="F301" s="440"/>
      <c r="G301" s="162" t="s">
        <v>712</v>
      </c>
      <c r="H301" s="85"/>
    </row>
    <row r="302" spans="1:8" ht="12">
      <c r="A302" s="421"/>
      <c r="B302" s="438"/>
      <c r="C302" s="423"/>
      <c r="D302" s="45"/>
      <c r="E302" s="45"/>
      <c r="F302" s="435"/>
      <c r="G302" s="436"/>
      <c r="H302" s="85"/>
    </row>
    <row r="303" spans="1:8" ht="12">
      <c r="A303" s="472" t="s">
        <v>713</v>
      </c>
      <c r="B303" s="471"/>
      <c r="C303" s="471"/>
      <c r="D303" s="471"/>
      <c r="E303" s="471"/>
      <c r="F303" s="471"/>
      <c r="G303" s="471"/>
      <c r="H303" s="85"/>
    </row>
    <row r="304" spans="1:8" ht="12">
      <c r="A304" s="471"/>
      <c r="B304" s="471"/>
      <c r="C304" s="471"/>
      <c r="D304" s="471"/>
      <c r="E304" s="471"/>
      <c r="F304" s="471"/>
      <c r="G304" s="471"/>
      <c r="H304" s="85"/>
    </row>
    <row r="305" spans="1:8" ht="12">
      <c r="A305" s="471"/>
      <c r="B305" s="471"/>
      <c r="C305" s="471"/>
      <c r="D305" s="471"/>
      <c r="E305" s="471"/>
      <c r="F305" s="471"/>
      <c r="G305" s="471"/>
      <c r="H305" s="85"/>
    </row>
    <row r="306" spans="1:8" ht="12">
      <c r="A306" s="471"/>
      <c r="B306" s="471"/>
      <c r="C306" s="471"/>
      <c r="D306" s="471"/>
      <c r="E306" s="471"/>
      <c r="F306" s="471"/>
      <c r="G306" s="471"/>
      <c r="H306" s="85"/>
    </row>
    <row r="307" spans="1:8" ht="12">
      <c r="A307" s="471"/>
      <c r="B307" s="471"/>
      <c r="C307" s="471"/>
      <c r="D307" s="471"/>
      <c r="E307" s="471"/>
      <c r="F307" s="471"/>
      <c r="G307" s="471"/>
      <c r="H307" s="85"/>
    </row>
    <row r="308" spans="1:8" ht="12">
      <c r="A308" s="471"/>
      <c r="B308" s="471"/>
      <c r="C308" s="471"/>
      <c r="D308" s="471"/>
      <c r="E308" s="471"/>
      <c r="F308" s="471"/>
      <c r="G308" s="471"/>
      <c r="H308" s="85"/>
    </row>
    <row r="309" spans="1:8" ht="12">
      <c r="A309" s="471"/>
      <c r="B309" s="471"/>
      <c r="C309" s="471"/>
      <c r="D309" s="471"/>
      <c r="E309" s="471"/>
      <c r="F309" s="471"/>
      <c r="G309" s="471"/>
      <c r="H309" s="85"/>
    </row>
    <row r="310" spans="1:8" ht="12">
      <c r="A310" s="471"/>
      <c r="B310" s="471"/>
      <c r="C310" s="471"/>
      <c r="D310" s="471"/>
      <c r="E310" s="471"/>
      <c r="F310" s="471"/>
      <c r="G310" s="471"/>
      <c r="H310" s="85"/>
    </row>
    <row r="311" spans="1:8" ht="12">
      <c r="A311" s="472" t="s">
        <v>13</v>
      </c>
      <c r="B311" s="471"/>
      <c r="C311" s="471"/>
      <c r="D311" s="471"/>
      <c r="E311" s="471"/>
      <c r="F311" s="471"/>
      <c r="G311" s="471"/>
      <c r="H311" s="85"/>
    </row>
    <row r="312" spans="1:8" ht="12">
      <c r="A312" s="471"/>
      <c r="B312" s="471"/>
      <c r="C312" s="471"/>
      <c r="D312" s="471"/>
      <c r="E312" s="471"/>
      <c r="F312" s="471"/>
      <c r="G312" s="471"/>
      <c r="H312" s="85"/>
    </row>
    <row r="313" spans="1:8" ht="12">
      <c r="A313" s="471"/>
      <c r="B313" s="471"/>
      <c r="C313" s="471"/>
      <c r="D313" s="471"/>
      <c r="E313" s="471"/>
      <c r="F313" s="471"/>
      <c r="G313" s="471"/>
      <c r="H313" s="85"/>
    </row>
    <row r="314" spans="1:8" ht="12">
      <c r="A314" s="471"/>
      <c r="B314" s="471"/>
      <c r="C314" s="471"/>
      <c r="D314" s="471"/>
      <c r="E314" s="471"/>
      <c r="F314" s="471"/>
      <c r="G314" s="471"/>
      <c r="H314" s="85"/>
    </row>
    <row r="315" spans="1:8" ht="12">
      <c r="A315" s="471"/>
      <c r="B315" s="471"/>
      <c r="C315" s="471"/>
      <c r="D315" s="471"/>
      <c r="E315" s="471"/>
      <c r="F315" s="471"/>
      <c r="G315" s="471"/>
      <c r="H315" s="85"/>
    </row>
    <row r="316" spans="1:8" ht="12">
      <c r="A316" s="471"/>
      <c r="B316" s="471"/>
      <c r="C316" s="471"/>
      <c r="D316" s="471"/>
      <c r="E316" s="471"/>
      <c r="F316" s="471"/>
      <c r="G316" s="471"/>
      <c r="H316" s="85"/>
    </row>
    <row r="317" spans="1:8" ht="12">
      <c r="A317" s="471"/>
      <c r="B317" s="471"/>
      <c r="C317" s="471"/>
      <c r="D317" s="471"/>
      <c r="E317" s="471"/>
      <c r="F317" s="471"/>
      <c r="G317" s="471"/>
      <c r="H317" s="85"/>
    </row>
    <row r="318" spans="1:8" ht="12">
      <c r="A318" s="472" t="s">
        <v>761</v>
      </c>
      <c r="B318" s="471"/>
      <c r="C318" s="471"/>
      <c r="D318" s="471"/>
      <c r="E318" s="471"/>
      <c r="F318" s="471"/>
      <c r="G318" s="471"/>
      <c r="H318" s="85"/>
    </row>
    <row r="319" spans="1:8" ht="12">
      <c r="A319" s="471"/>
      <c r="B319" s="471"/>
      <c r="C319" s="471"/>
      <c r="D319" s="471"/>
      <c r="E319" s="471"/>
      <c r="F319" s="471"/>
      <c r="G319" s="471"/>
      <c r="H319" s="85"/>
    </row>
    <row r="320" spans="1:8" ht="12">
      <c r="A320" s="471"/>
      <c r="B320" s="471"/>
      <c r="C320" s="471"/>
      <c r="D320" s="471"/>
      <c r="E320" s="471"/>
      <c r="F320" s="471"/>
      <c r="G320" s="471"/>
      <c r="H320" s="85"/>
    </row>
    <row r="321" spans="1:8" ht="12">
      <c r="A321" s="471"/>
      <c r="B321" s="471"/>
      <c r="C321" s="471"/>
      <c r="D321" s="471"/>
      <c r="E321" s="471"/>
      <c r="F321" s="471"/>
      <c r="G321" s="471"/>
      <c r="H321" s="85"/>
    </row>
    <row r="322" spans="1:8" ht="12">
      <c r="A322" s="421"/>
      <c r="B322" s="438"/>
      <c r="C322" s="448"/>
      <c r="D322" s="441"/>
      <c r="E322" s="45"/>
      <c r="F322" s="435"/>
      <c r="G322" s="436"/>
      <c r="H322" s="85"/>
    </row>
    <row r="323" spans="1:8" ht="12">
      <c r="A323" s="112" t="s">
        <v>422</v>
      </c>
      <c r="B323" s="121" t="s">
        <v>102</v>
      </c>
      <c r="C323" s="119"/>
      <c r="D323" s="115">
        <f>D325+D339+D350+D353+D354+D355+D356</f>
        <v>9494</v>
      </c>
      <c r="E323" s="115">
        <f>E325+E339+E350+E353+E354+E355+E356</f>
        <v>3077.9610000000002</v>
      </c>
      <c r="F323" s="115">
        <f>F325+F339+F350+F353+F354+F355+F356</f>
        <v>1217</v>
      </c>
      <c r="G323" s="115"/>
      <c r="H323" s="85"/>
    </row>
    <row r="324" spans="1:8" ht="12">
      <c r="A324" s="112"/>
      <c r="B324" s="116" t="s">
        <v>829</v>
      </c>
      <c r="C324" s="119"/>
      <c r="D324" s="115">
        <f>SUM(D326:D328)+D336+D337+D338+SUM(D340:D342)+D345+D351+SUM(D353:D355)+D357</f>
        <v>8592</v>
      </c>
      <c r="E324" s="115">
        <f>SUM(E326:E328)+E336+E337+E338+SUM(E340:E342)+E345+E351+SUM(E353:E355)+E357</f>
        <v>1533.23</v>
      </c>
      <c r="F324" s="115">
        <f>SUM(F326:F328)+F336+F337+F338+SUM(F340:F342)+F345+F351+SUM(F353:F355)+F357</f>
        <v>1217</v>
      </c>
      <c r="G324" s="117"/>
      <c r="H324" s="85"/>
    </row>
    <row r="325" spans="1:8" ht="12">
      <c r="A325" s="56" t="s">
        <v>423</v>
      </c>
      <c r="B325" s="22" t="s">
        <v>90</v>
      </c>
      <c r="C325" s="23"/>
      <c r="D325" s="16">
        <f>SUM(D326:D328)+SUM(D334:D338)</f>
        <v>2597</v>
      </c>
      <c r="E325" s="16">
        <f>SUM(E326:E328)+SUM(E334:E338)</f>
        <v>1357</v>
      </c>
      <c r="F325" s="16">
        <f>SUM(F326:F328)+SUM(F334:F338)</f>
        <v>0</v>
      </c>
      <c r="G325" s="102"/>
      <c r="H325" s="85"/>
    </row>
    <row r="326" spans="1:8" s="3" customFormat="1" ht="36">
      <c r="A326" s="60" t="s">
        <v>343</v>
      </c>
      <c r="B326" s="57" t="s">
        <v>344</v>
      </c>
      <c r="C326" s="58" t="s">
        <v>496</v>
      </c>
      <c r="D326" s="20">
        <v>588</v>
      </c>
      <c r="E326" s="174">
        <v>168</v>
      </c>
      <c r="F326" s="174"/>
      <c r="G326" s="136" t="s">
        <v>26</v>
      </c>
      <c r="H326" s="82"/>
    </row>
    <row r="327" spans="1:8" ht="24">
      <c r="A327" s="60" t="s">
        <v>337</v>
      </c>
      <c r="B327" s="24" t="s">
        <v>338</v>
      </c>
      <c r="C327" s="58" t="s">
        <v>496</v>
      </c>
      <c r="D327" s="20">
        <v>32</v>
      </c>
      <c r="E327" s="174"/>
      <c r="F327" s="174"/>
      <c r="G327" s="136" t="s">
        <v>28</v>
      </c>
      <c r="H327" s="85"/>
    </row>
    <row r="328" spans="1:8" ht="19.5" customHeight="1">
      <c r="A328" s="61" t="s">
        <v>424</v>
      </c>
      <c r="B328" s="55" t="s">
        <v>485</v>
      </c>
      <c r="C328" s="58" t="s">
        <v>496</v>
      </c>
      <c r="D328" s="16">
        <f>SUM(D329:D333)</f>
        <v>0</v>
      </c>
      <c r="E328" s="16">
        <f>SUM(E329:E333)</f>
        <v>0</v>
      </c>
      <c r="F328" s="16">
        <f>SUM(F329:F333)</f>
        <v>0</v>
      </c>
      <c r="G328" s="102"/>
      <c r="H328" s="85"/>
    </row>
    <row r="329" spans="1:8" ht="21.75" customHeight="1">
      <c r="A329" s="60" t="s">
        <v>303</v>
      </c>
      <c r="B329" s="57" t="s">
        <v>307</v>
      </c>
      <c r="C329" s="58" t="s">
        <v>496</v>
      </c>
      <c r="D329" s="20"/>
      <c r="E329" s="146"/>
      <c r="F329" s="107"/>
      <c r="G329" s="104"/>
      <c r="H329" s="85"/>
    </row>
    <row r="330" spans="1:8" ht="21" customHeight="1">
      <c r="A330" s="60" t="s">
        <v>304</v>
      </c>
      <c r="B330" s="57" t="s">
        <v>308</v>
      </c>
      <c r="C330" s="58" t="s">
        <v>496</v>
      </c>
      <c r="D330" s="20"/>
      <c r="E330" s="146"/>
      <c r="F330" s="107"/>
      <c r="G330" s="104"/>
      <c r="H330" s="85"/>
    </row>
    <row r="331" spans="1:8" ht="23.25" customHeight="1">
      <c r="A331" s="60" t="s">
        <v>305</v>
      </c>
      <c r="B331" s="74" t="s">
        <v>556</v>
      </c>
      <c r="C331" s="58" t="s">
        <v>496</v>
      </c>
      <c r="D331" s="20"/>
      <c r="E331" s="146"/>
      <c r="F331" s="107"/>
      <c r="G331" s="104"/>
      <c r="H331" s="85"/>
    </row>
    <row r="332" spans="1:8" ht="24" customHeight="1">
      <c r="A332" s="60" t="s">
        <v>306</v>
      </c>
      <c r="B332" s="74" t="s">
        <v>309</v>
      </c>
      <c r="C332" s="58" t="s">
        <v>496</v>
      </c>
      <c r="D332" s="20"/>
      <c r="E332" s="146"/>
      <c r="F332" s="107"/>
      <c r="G332" s="104"/>
      <c r="H332" s="85"/>
    </row>
    <row r="333" spans="1:8" ht="24" customHeight="1">
      <c r="A333" s="60" t="s">
        <v>557</v>
      </c>
      <c r="B333" s="74" t="s">
        <v>558</v>
      </c>
      <c r="C333" s="70" t="s">
        <v>496</v>
      </c>
      <c r="D333" s="169"/>
      <c r="E333" s="170"/>
      <c r="F333" s="107"/>
      <c r="G333" s="104"/>
      <c r="H333" s="85"/>
    </row>
    <row r="334" spans="1:8" ht="24">
      <c r="A334" s="60" t="s">
        <v>425</v>
      </c>
      <c r="B334" s="57" t="s">
        <v>310</v>
      </c>
      <c r="C334" s="58" t="s">
        <v>496</v>
      </c>
      <c r="D334" s="20">
        <v>288</v>
      </c>
      <c r="E334" s="174">
        <v>624</v>
      </c>
      <c r="F334" s="17"/>
      <c r="G334" s="136" t="s">
        <v>739</v>
      </c>
      <c r="H334" s="85"/>
    </row>
    <row r="335" spans="1:8" ht="48">
      <c r="A335" s="60" t="s">
        <v>311</v>
      </c>
      <c r="B335" s="57" t="s">
        <v>312</v>
      </c>
      <c r="C335" s="58" t="s">
        <v>496</v>
      </c>
      <c r="D335" s="20">
        <v>339</v>
      </c>
      <c r="E335" s="21">
        <v>524</v>
      </c>
      <c r="F335" s="21"/>
      <c r="G335" s="132" t="s">
        <v>749</v>
      </c>
      <c r="H335" s="85"/>
    </row>
    <row r="336" spans="1:8" ht="48">
      <c r="A336" s="60" t="s">
        <v>349</v>
      </c>
      <c r="B336" s="57" t="s">
        <v>525</v>
      </c>
      <c r="C336" s="58" t="s">
        <v>496</v>
      </c>
      <c r="D336" s="20">
        <v>1278</v>
      </c>
      <c r="E336" s="20">
        <v>41</v>
      </c>
      <c r="F336" s="20"/>
      <c r="G336" s="131" t="s">
        <v>750</v>
      </c>
      <c r="H336" s="85"/>
    </row>
    <row r="337" spans="1:8" ht="84">
      <c r="A337" s="60" t="s">
        <v>328</v>
      </c>
      <c r="B337" s="24" t="s">
        <v>329</v>
      </c>
      <c r="C337" s="58" t="s">
        <v>496</v>
      </c>
      <c r="D337" s="20">
        <v>72</v>
      </c>
      <c r="E337" s="21"/>
      <c r="F337" s="20"/>
      <c r="G337" s="21" t="s">
        <v>751</v>
      </c>
      <c r="H337" s="85"/>
    </row>
    <row r="338" spans="1:8" ht="41.25" customHeight="1">
      <c r="A338" s="60" t="s">
        <v>330</v>
      </c>
      <c r="B338" s="24" t="s">
        <v>559</v>
      </c>
      <c r="C338" s="58" t="s">
        <v>499</v>
      </c>
      <c r="D338" s="20"/>
      <c r="E338" s="146"/>
      <c r="F338" s="107"/>
      <c r="G338" s="102"/>
      <c r="H338" s="85"/>
    </row>
    <row r="339" spans="1:8" s="13" customFormat="1" ht="12">
      <c r="A339" s="61" t="s">
        <v>426</v>
      </c>
      <c r="B339" s="25" t="s">
        <v>91</v>
      </c>
      <c r="C339" s="26"/>
      <c r="D339" s="16">
        <f>SUM(D340:D349)</f>
        <v>2652</v>
      </c>
      <c r="E339" s="16">
        <f>SUM(E340:E349)</f>
        <v>1280.306</v>
      </c>
      <c r="F339" s="16">
        <f>SUM(F340:F349)</f>
        <v>0</v>
      </c>
      <c r="G339" s="111"/>
      <c r="H339" s="12"/>
    </row>
    <row r="340" spans="1:8" ht="120">
      <c r="A340" s="60" t="s">
        <v>345</v>
      </c>
      <c r="B340" s="57" t="s">
        <v>346</v>
      </c>
      <c r="C340" s="58" t="s">
        <v>496</v>
      </c>
      <c r="D340" s="20">
        <v>1278</v>
      </c>
      <c r="E340" s="20">
        <v>409</v>
      </c>
      <c r="F340" s="20"/>
      <c r="G340" s="131" t="s">
        <v>279</v>
      </c>
      <c r="H340" s="85"/>
    </row>
    <row r="341" spans="1:8" ht="24">
      <c r="A341" s="60" t="s">
        <v>347</v>
      </c>
      <c r="B341" s="24" t="s">
        <v>348</v>
      </c>
      <c r="C341" s="58" t="s">
        <v>496</v>
      </c>
      <c r="D341" s="20">
        <v>479</v>
      </c>
      <c r="E341" s="21"/>
      <c r="F341" s="21"/>
      <c r="G341" s="132" t="s">
        <v>760</v>
      </c>
      <c r="H341" s="85"/>
    </row>
    <row r="342" spans="1:7" s="9" customFormat="1" ht="24">
      <c r="A342" s="60" t="s">
        <v>427</v>
      </c>
      <c r="B342" s="24" t="s">
        <v>410</v>
      </c>
      <c r="C342" s="58" t="s">
        <v>496</v>
      </c>
      <c r="D342" s="20"/>
      <c r="E342" s="146"/>
      <c r="F342" s="107"/>
      <c r="G342" s="110"/>
    </row>
    <row r="343" spans="1:7" s="9" customFormat="1" ht="36">
      <c r="A343" s="60" t="s">
        <v>428</v>
      </c>
      <c r="B343" s="57" t="s">
        <v>484</v>
      </c>
      <c r="C343" s="58" t="s">
        <v>500</v>
      </c>
      <c r="D343" s="20">
        <v>32</v>
      </c>
      <c r="E343" s="20">
        <v>16</v>
      </c>
      <c r="F343" s="16"/>
      <c r="G343" s="131" t="s">
        <v>701</v>
      </c>
    </row>
    <row r="344" spans="1:7" s="9" customFormat="1" ht="12">
      <c r="A344" s="60" t="s">
        <v>429</v>
      </c>
      <c r="B344" s="57" t="s">
        <v>115</v>
      </c>
      <c r="C344" s="58" t="s">
        <v>499</v>
      </c>
      <c r="D344" s="20"/>
      <c r="E344" s="21"/>
      <c r="F344" s="21"/>
      <c r="G344" s="131" t="s">
        <v>698</v>
      </c>
    </row>
    <row r="345" spans="1:7" s="9" customFormat="1" ht="12">
      <c r="A345" s="60" t="s">
        <v>430</v>
      </c>
      <c r="B345" s="57" t="s">
        <v>151</v>
      </c>
      <c r="C345" s="58" t="s">
        <v>496</v>
      </c>
      <c r="D345" s="20">
        <v>646</v>
      </c>
      <c r="E345" s="21">
        <f>224.12+259.959+96.816</f>
        <v>580.895</v>
      </c>
      <c r="F345" s="21"/>
      <c r="G345" s="132" t="s">
        <v>700</v>
      </c>
    </row>
    <row r="346" spans="1:7" s="9" customFormat="1" ht="36.75" customHeight="1">
      <c r="A346" s="60" t="s">
        <v>313</v>
      </c>
      <c r="B346" s="57" t="s">
        <v>314</v>
      </c>
      <c r="C346" s="58" t="s">
        <v>496</v>
      </c>
      <c r="D346" s="20">
        <v>217</v>
      </c>
      <c r="E346" s="21">
        <v>188.411</v>
      </c>
      <c r="F346" s="21"/>
      <c r="G346" s="132" t="s">
        <v>14</v>
      </c>
    </row>
    <row r="347" spans="1:7" s="9" customFormat="1" ht="36.75" customHeight="1">
      <c r="A347" s="60" t="s">
        <v>560</v>
      </c>
      <c r="B347" s="74" t="s">
        <v>561</v>
      </c>
      <c r="C347" s="70" t="s">
        <v>496</v>
      </c>
      <c r="D347" s="169"/>
      <c r="E347" s="170"/>
      <c r="F347" s="107"/>
      <c r="G347" s="110"/>
    </row>
    <row r="348" spans="1:8" s="9" customFormat="1" ht="84">
      <c r="A348" s="60" t="s">
        <v>562</v>
      </c>
      <c r="B348" s="74" t="s">
        <v>563</v>
      </c>
      <c r="C348" s="70" t="s">
        <v>496</v>
      </c>
      <c r="D348" s="169"/>
      <c r="E348" s="21">
        <v>86</v>
      </c>
      <c r="F348" s="21"/>
      <c r="G348" s="132" t="s">
        <v>27</v>
      </c>
      <c r="H348" s="160"/>
    </row>
    <row r="349" spans="1:7" s="9" customFormat="1" ht="29.25" customHeight="1">
      <c r="A349" s="60" t="s">
        <v>564</v>
      </c>
      <c r="B349" s="74" t="s">
        <v>565</v>
      </c>
      <c r="C349" s="70" t="s">
        <v>496</v>
      </c>
      <c r="D349" s="169"/>
      <c r="E349" s="170"/>
      <c r="F349" s="107"/>
      <c r="G349" s="110"/>
    </row>
    <row r="350" spans="1:8" s="14" customFormat="1" ht="12">
      <c r="A350" s="61" t="s">
        <v>431</v>
      </c>
      <c r="B350" s="55" t="s">
        <v>67</v>
      </c>
      <c r="C350" s="71"/>
      <c r="D350" s="16">
        <f>SUM(D351:D352)</f>
        <v>3132</v>
      </c>
      <c r="E350" s="16">
        <f>SUM(E351:E352)</f>
        <v>85.32</v>
      </c>
      <c r="F350" s="16">
        <f>SUM(F351:F352)</f>
        <v>1217</v>
      </c>
      <c r="G350" s="103"/>
      <c r="H350" s="87"/>
    </row>
    <row r="351" spans="1:8" ht="60">
      <c r="A351" s="60" t="s">
        <v>432</v>
      </c>
      <c r="B351" s="24" t="s">
        <v>526</v>
      </c>
      <c r="C351" s="58" t="s">
        <v>496</v>
      </c>
      <c r="D351" s="20">
        <v>3132</v>
      </c>
      <c r="E351" s="21"/>
      <c r="F351" s="21">
        <v>1217</v>
      </c>
      <c r="G351" s="132" t="s">
        <v>752</v>
      </c>
      <c r="H351" s="85"/>
    </row>
    <row r="352" spans="1:7" s="9" customFormat="1" ht="24">
      <c r="A352" s="60" t="s">
        <v>433</v>
      </c>
      <c r="B352" s="24" t="s">
        <v>114</v>
      </c>
      <c r="C352" s="58" t="s">
        <v>500</v>
      </c>
      <c r="D352" s="20"/>
      <c r="E352" s="59">
        <v>85.32</v>
      </c>
      <c r="F352" s="16"/>
      <c r="G352" s="131" t="s">
        <v>699</v>
      </c>
    </row>
    <row r="353" spans="1:7" s="12" customFormat="1" ht="12">
      <c r="A353" s="61" t="s">
        <v>434</v>
      </c>
      <c r="B353" s="55" t="s">
        <v>74</v>
      </c>
      <c r="C353" s="71" t="s">
        <v>496</v>
      </c>
      <c r="D353" s="16">
        <v>320</v>
      </c>
      <c r="E353" s="21">
        <v>25</v>
      </c>
      <c r="F353" s="21"/>
      <c r="G353" s="132" t="s">
        <v>520</v>
      </c>
    </row>
    <row r="354" spans="1:7" s="12" customFormat="1" ht="36">
      <c r="A354" s="61" t="s">
        <v>435</v>
      </c>
      <c r="B354" s="55" t="s">
        <v>161</v>
      </c>
      <c r="C354" s="71" t="s">
        <v>496</v>
      </c>
      <c r="D354" s="16">
        <v>607</v>
      </c>
      <c r="E354" s="21">
        <v>174</v>
      </c>
      <c r="F354" s="21"/>
      <c r="G354" s="132" t="s">
        <v>521</v>
      </c>
    </row>
    <row r="355" spans="1:7" s="12" customFormat="1" ht="24">
      <c r="A355" s="61" t="s">
        <v>436</v>
      </c>
      <c r="B355" s="55" t="s">
        <v>162</v>
      </c>
      <c r="C355" s="71" t="s">
        <v>496</v>
      </c>
      <c r="D355" s="16">
        <v>64</v>
      </c>
      <c r="E355" s="162">
        <v>76.335</v>
      </c>
      <c r="F355" s="135"/>
      <c r="G355" s="131" t="s">
        <v>703</v>
      </c>
    </row>
    <row r="356" spans="1:8" s="14" customFormat="1" ht="12">
      <c r="A356" s="61" t="s">
        <v>437</v>
      </c>
      <c r="B356" s="25" t="s">
        <v>92</v>
      </c>
      <c r="C356" s="26"/>
      <c r="D356" s="16">
        <f>SUM(D357:D358)</f>
        <v>122</v>
      </c>
      <c r="E356" s="16">
        <f>SUM(E357:E358)</f>
        <v>80</v>
      </c>
      <c r="F356" s="16">
        <f>SUM(F357:F358)</f>
        <v>0</v>
      </c>
      <c r="G356" s="103"/>
      <c r="H356" s="87"/>
    </row>
    <row r="357" spans="1:8" ht="36">
      <c r="A357" s="60" t="s">
        <v>438</v>
      </c>
      <c r="B357" s="57" t="s">
        <v>501</v>
      </c>
      <c r="C357" s="58" t="s">
        <v>496</v>
      </c>
      <c r="D357" s="20">
        <v>96</v>
      </c>
      <c r="E357" s="21">
        <v>59</v>
      </c>
      <c r="F357" s="20"/>
      <c r="G357" s="21" t="s">
        <v>705</v>
      </c>
      <c r="H357" s="85"/>
    </row>
    <row r="358" spans="1:8" ht="48">
      <c r="A358" s="60" t="s">
        <v>439</v>
      </c>
      <c r="B358" s="24" t="s">
        <v>112</v>
      </c>
      <c r="C358" s="58" t="s">
        <v>499</v>
      </c>
      <c r="D358" s="20">
        <v>26</v>
      </c>
      <c r="E358" s="20">
        <v>21</v>
      </c>
      <c r="F358" s="16"/>
      <c r="G358" s="162" t="s">
        <v>15</v>
      </c>
      <c r="H358" s="148"/>
    </row>
    <row r="359" spans="1:8" ht="12">
      <c r="A359" s="408"/>
      <c r="B359" s="46"/>
      <c r="C359" s="450"/>
      <c r="D359" s="44"/>
      <c r="E359" s="44"/>
      <c r="F359" s="431"/>
      <c r="G359" s="436"/>
      <c r="H359" s="148"/>
    </row>
    <row r="360" spans="1:8" ht="12">
      <c r="A360" s="484" t="s">
        <v>9</v>
      </c>
      <c r="B360" s="476"/>
      <c r="C360" s="476"/>
      <c r="D360" s="476"/>
      <c r="E360" s="476"/>
      <c r="F360" s="476"/>
      <c r="G360" s="476"/>
      <c r="H360" s="148"/>
    </row>
    <row r="361" spans="1:8" ht="12">
      <c r="A361" s="476"/>
      <c r="B361" s="476"/>
      <c r="C361" s="476"/>
      <c r="D361" s="476"/>
      <c r="E361" s="476"/>
      <c r="F361" s="476"/>
      <c r="G361" s="476"/>
      <c r="H361" s="148"/>
    </row>
    <row r="362" spans="1:8" ht="12">
      <c r="A362" s="476"/>
      <c r="B362" s="476"/>
      <c r="C362" s="476"/>
      <c r="D362" s="476"/>
      <c r="E362" s="476"/>
      <c r="F362" s="476"/>
      <c r="G362" s="476"/>
      <c r="H362" s="148"/>
    </row>
    <row r="363" spans="1:8" ht="12">
      <c r="A363" s="476"/>
      <c r="B363" s="476"/>
      <c r="C363" s="476"/>
      <c r="D363" s="476"/>
      <c r="E363" s="476"/>
      <c r="F363" s="476"/>
      <c r="G363" s="476"/>
      <c r="H363" s="148"/>
    </row>
    <row r="364" spans="1:8" ht="12">
      <c r="A364" s="476"/>
      <c r="B364" s="476"/>
      <c r="C364" s="476"/>
      <c r="D364" s="476"/>
      <c r="E364" s="476"/>
      <c r="F364" s="476"/>
      <c r="G364" s="476"/>
      <c r="H364" s="148"/>
    </row>
    <row r="365" spans="1:8" ht="12">
      <c r="A365" s="476"/>
      <c r="B365" s="476"/>
      <c r="C365" s="476"/>
      <c r="D365" s="476"/>
      <c r="E365" s="476"/>
      <c r="F365" s="476"/>
      <c r="G365" s="476"/>
      <c r="H365" s="148"/>
    </row>
    <row r="366" spans="1:8" ht="12">
      <c r="A366" s="476"/>
      <c r="B366" s="476"/>
      <c r="C366" s="476"/>
      <c r="D366" s="476"/>
      <c r="E366" s="476"/>
      <c r="F366" s="476"/>
      <c r="G366" s="476"/>
      <c r="H366" s="148"/>
    </row>
    <row r="367" spans="1:8" ht="12">
      <c r="A367" s="484" t="s">
        <v>5</v>
      </c>
      <c r="B367" s="476"/>
      <c r="C367" s="476"/>
      <c r="D367" s="476"/>
      <c r="E367" s="476"/>
      <c r="F367" s="476"/>
      <c r="G367" s="476"/>
      <c r="H367" s="148"/>
    </row>
    <row r="368" spans="1:8" ht="12">
      <c r="A368" s="476"/>
      <c r="B368" s="476"/>
      <c r="C368" s="476"/>
      <c r="D368" s="476"/>
      <c r="E368" s="476"/>
      <c r="F368" s="476"/>
      <c r="G368" s="476"/>
      <c r="H368" s="148"/>
    </row>
    <row r="369" spans="1:8" ht="12">
      <c r="A369" s="476"/>
      <c r="B369" s="476"/>
      <c r="C369" s="476"/>
      <c r="D369" s="476"/>
      <c r="E369" s="476"/>
      <c r="F369" s="476"/>
      <c r="G369" s="476"/>
      <c r="H369" s="148"/>
    </row>
    <row r="370" spans="1:8" ht="12">
      <c r="A370" s="476"/>
      <c r="B370" s="476"/>
      <c r="C370" s="476"/>
      <c r="D370" s="476"/>
      <c r="E370" s="476"/>
      <c r="F370" s="476"/>
      <c r="G370" s="476"/>
      <c r="H370" s="148"/>
    </row>
    <row r="371" spans="1:8" ht="12">
      <c r="A371" s="476"/>
      <c r="B371" s="476"/>
      <c r="C371" s="476"/>
      <c r="D371" s="476"/>
      <c r="E371" s="476"/>
      <c r="F371" s="476"/>
      <c r="G371" s="476"/>
      <c r="H371" s="148"/>
    </row>
    <row r="372" spans="1:8" ht="12">
      <c r="A372" s="484" t="s">
        <v>714</v>
      </c>
      <c r="B372" s="476"/>
      <c r="C372" s="476"/>
      <c r="D372" s="476"/>
      <c r="E372" s="476"/>
      <c r="F372" s="476"/>
      <c r="G372" s="476"/>
      <c r="H372" s="148"/>
    </row>
    <row r="373" spans="1:8" ht="12">
      <c r="A373" s="476"/>
      <c r="B373" s="476"/>
      <c r="C373" s="476"/>
      <c r="D373" s="476"/>
      <c r="E373" s="476"/>
      <c r="F373" s="476"/>
      <c r="G373" s="476"/>
      <c r="H373" s="148"/>
    </row>
    <row r="374" spans="1:8" ht="12">
      <c r="A374" s="476"/>
      <c r="B374" s="476"/>
      <c r="C374" s="476"/>
      <c r="D374" s="476"/>
      <c r="E374" s="476"/>
      <c r="F374" s="476"/>
      <c r="G374" s="476"/>
      <c r="H374" s="148"/>
    </row>
    <row r="375" spans="1:8" ht="12">
      <c r="A375" s="476"/>
      <c r="B375" s="476"/>
      <c r="C375" s="476"/>
      <c r="D375" s="476"/>
      <c r="E375" s="476"/>
      <c r="F375" s="476"/>
      <c r="G375" s="476"/>
      <c r="H375" s="148"/>
    </row>
    <row r="376" spans="1:8" ht="12">
      <c r="A376" s="476"/>
      <c r="B376" s="476"/>
      <c r="C376" s="476"/>
      <c r="D376" s="476"/>
      <c r="E376" s="476"/>
      <c r="F376" s="476"/>
      <c r="G376" s="476"/>
      <c r="H376" s="148"/>
    </row>
    <row r="377" spans="1:8" ht="12">
      <c r="A377" s="476"/>
      <c r="B377" s="476"/>
      <c r="C377" s="476"/>
      <c r="D377" s="476"/>
      <c r="E377" s="476"/>
      <c r="F377" s="476"/>
      <c r="G377" s="476"/>
      <c r="H377" s="148"/>
    </row>
    <row r="378" spans="1:8" ht="12">
      <c r="A378" s="476"/>
      <c r="B378" s="476"/>
      <c r="C378" s="476"/>
      <c r="D378" s="476"/>
      <c r="E378" s="476"/>
      <c r="F378" s="476"/>
      <c r="G378" s="476"/>
      <c r="H378" s="148"/>
    </row>
    <row r="379" spans="1:8" ht="12">
      <c r="A379" s="476"/>
      <c r="B379" s="476"/>
      <c r="C379" s="476"/>
      <c r="D379" s="476"/>
      <c r="E379" s="476"/>
      <c r="F379" s="476"/>
      <c r="G379" s="476"/>
      <c r="H379" s="148"/>
    </row>
    <row r="380" spans="1:8" ht="12">
      <c r="A380" s="476"/>
      <c r="B380" s="476"/>
      <c r="C380" s="476"/>
      <c r="D380" s="476"/>
      <c r="E380" s="476"/>
      <c r="F380" s="476"/>
      <c r="G380" s="476"/>
      <c r="H380" s="148"/>
    </row>
    <row r="381" spans="1:8" ht="12">
      <c r="A381" s="484" t="s">
        <v>6</v>
      </c>
      <c r="B381" s="476"/>
      <c r="C381" s="476"/>
      <c r="D381" s="476"/>
      <c r="E381" s="476"/>
      <c r="F381" s="476"/>
      <c r="G381" s="476"/>
      <c r="H381" s="148"/>
    </row>
    <row r="382" spans="1:8" ht="12">
      <c r="A382" s="476"/>
      <c r="B382" s="476"/>
      <c r="C382" s="476"/>
      <c r="D382" s="476"/>
      <c r="E382" s="476"/>
      <c r="F382" s="476"/>
      <c r="G382" s="476"/>
      <c r="H382" s="148"/>
    </row>
    <row r="383" spans="1:8" ht="12">
      <c r="A383" s="476"/>
      <c r="B383" s="476"/>
      <c r="C383" s="476"/>
      <c r="D383" s="476"/>
      <c r="E383" s="476"/>
      <c r="F383" s="476"/>
      <c r="G383" s="476"/>
      <c r="H383" s="148"/>
    </row>
    <row r="384" spans="1:8" ht="12.75">
      <c r="A384" s="432"/>
      <c r="B384" s="432"/>
      <c r="C384" s="432"/>
      <c r="D384" s="432"/>
      <c r="E384" s="432"/>
      <c r="F384" s="432"/>
      <c r="G384" s="432"/>
      <c r="H384" s="148"/>
    </row>
    <row r="385" spans="1:8" ht="12">
      <c r="A385" s="112" t="s">
        <v>107</v>
      </c>
      <c r="B385" s="121" t="s">
        <v>103</v>
      </c>
      <c r="C385" s="119"/>
      <c r="D385" s="115">
        <f>D387+D392+D405+D415+D416+D417</f>
        <v>2860</v>
      </c>
      <c r="E385" s="115">
        <f>E387+E392+E405+E415+E416+E417</f>
        <v>838</v>
      </c>
      <c r="F385" s="115">
        <f>F387+F392+F405+F415+F416+F417</f>
        <v>533</v>
      </c>
      <c r="G385" s="115"/>
      <c r="H385" s="85"/>
    </row>
    <row r="386" spans="1:8" ht="12">
      <c r="A386" s="112"/>
      <c r="B386" s="116" t="s">
        <v>829</v>
      </c>
      <c r="C386" s="119"/>
      <c r="D386" s="115">
        <f>D391+D395+D396+D397+D399+D400+D403+D404+SUM(D407:D413)</f>
        <v>646</v>
      </c>
      <c r="E386" s="115">
        <f>E391+E395+E396+E397+E399+E400+E403+E404+SUM(E407:E413)</f>
        <v>38</v>
      </c>
      <c r="F386" s="115">
        <f>F391+F395+F396+F397+F399+F400+F403+F404+SUM(F407:F413)</f>
        <v>32</v>
      </c>
      <c r="G386" s="117"/>
      <c r="H386" s="85"/>
    </row>
    <row r="387" spans="1:8" s="5" customFormat="1" ht="12">
      <c r="A387" s="56" t="s">
        <v>440</v>
      </c>
      <c r="B387" s="22" t="s">
        <v>482</v>
      </c>
      <c r="C387" s="23"/>
      <c r="D387" s="16">
        <f>SUM(D388:D391)</f>
        <v>189</v>
      </c>
      <c r="E387" s="16">
        <f>SUM(E388:E391)</f>
        <v>164</v>
      </c>
      <c r="F387" s="16">
        <f>SUM(F388:F391)</f>
        <v>118</v>
      </c>
      <c r="G387" s="109"/>
      <c r="H387" s="9"/>
    </row>
    <row r="388" spans="1:8" s="5" customFormat="1" ht="156">
      <c r="A388" s="52" t="s">
        <v>441</v>
      </c>
      <c r="B388" s="24" t="s">
        <v>373</v>
      </c>
      <c r="C388" s="58" t="s">
        <v>492</v>
      </c>
      <c r="D388" s="20">
        <v>38</v>
      </c>
      <c r="E388" s="144">
        <v>38</v>
      </c>
      <c r="F388" s="144"/>
      <c r="G388" s="142" t="s">
        <v>804</v>
      </c>
      <c r="H388" s="9"/>
    </row>
    <row r="389" spans="1:8" s="5" customFormat="1" ht="168">
      <c r="A389" s="52" t="s">
        <v>442</v>
      </c>
      <c r="B389" s="24" t="s">
        <v>372</v>
      </c>
      <c r="C389" s="58" t="s">
        <v>491</v>
      </c>
      <c r="D389" s="20">
        <v>79</v>
      </c>
      <c r="E389" s="144">
        <v>33</v>
      </c>
      <c r="F389" s="144">
        <v>103</v>
      </c>
      <c r="G389" s="143" t="s">
        <v>747</v>
      </c>
      <c r="H389" s="9"/>
    </row>
    <row r="390" spans="1:8" ht="120">
      <c r="A390" s="52" t="s">
        <v>443</v>
      </c>
      <c r="B390" s="24" t="s">
        <v>371</v>
      </c>
      <c r="C390" s="58" t="s">
        <v>491</v>
      </c>
      <c r="D390" s="20">
        <v>72</v>
      </c>
      <c r="E390" s="144">
        <v>93</v>
      </c>
      <c r="F390" s="144">
        <v>15</v>
      </c>
      <c r="G390" s="142" t="s">
        <v>824</v>
      </c>
      <c r="H390" s="85"/>
    </row>
    <row r="391" spans="1:8" ht="24">
      <c r="A391" s="52" t="s">
        <v>444</v>
      </c>
      <c r="B391" s="57" t="s">
        <v>255</v>
      </c>
      <c r="C391" s="58" t="s">
        <v>492</v>
      </c>
      <c r="D391" s="20">
        <v>0</v>
      </c>
      <c r="E391" s="146"/>
      <c r="F391" s="107"/>
      <c r="G391" s="104"/>
      <c r="H391" s="85"/>
    </row>
    <row r="392" spans="1:8" s="5" customFormat="1" ht="12">
      <c r="A392" s="56" t="s">
        <v>445</v>
      </c>
      <c r="B392" s="22" t="s">
        <v>483</v>
      </c>
      <c r="C392" s="23"/>
      <c r="D392" s="16">
        <f>SUM(D393:D404)</f>
        <v>1834</v>
      </c>
      <c r="E392" s="16">
        <f>SUM(E393:E404)</f>
        <v>636</v>
      </c>
      <c r="F392" s="16">
        <f>SUM(F393:F404)</f>
        <v>265</v>
      </c>
      <c r="G392" s="109"/>
      <c r="H392" s="9"/>
    </row>
    <row r="393" spans="1:8" ht="84">
      <c r="A393" s="52" t="s">
        <v>446</v>
      </c>
      <c r="B393" s="24" t="s">
        <v>113</v>
      </c>
      <c r="C393" s="58" t="s">
        <v>492</v>
      </c>
      <c r="D393" s="20">
        <v>595</v>
      </c>
      <c r="E393" s="144">
        <v>591</v>
      </c>
      <c r="F393" s="144"/>
      <c r="G393" s="142" t="s">
        <v>833</v>
      </c>
      <c r="H393" s="85"/>
    </row>
    <row r="394" spans="1:8" ht="24">
      <c r="A394" s="52" t="s">
        <v>447</v>
      </c>
      <c r="B394" s="24" t="s">
        <v>566</v>
      </c>
      <c r="C394" s="54" t="s">
        <v>495</v>
      </c>
      <c r="D394" s="20"/>
      <c r="E394" s="144"/>
      <c r="F394" s="144"/>
      <c r="G394" s="142"/>
      <c r="H394" s="85"/>
    </row>
    <row r="395" spans="1:8" ht="39" customHeight="1">
      <c r="A395" s="52" t="s">
        <v>448</v>
      </c>
      <c r="B395" s="57" t="s">
        <v>275</v>
      </c>
      <c r="C395" s="58" t="s">
        <v>492</v>
      </c>
      <c r="D395" s="20"/>
      <c r="E395" s="146"/>
      <c r="F395" s="107"/>
      <c r="G395" s="104"/>
      <c r="H395" s="85"/>
    </row>
    <row r="396" spans="1:8" ht="12">
      <c r="A396" s="52" t="s">
        <v>449</v>
      </c>
      <c r="B396" s="24" t="s">
        <v>142</v>
      </c>
      <c r="C396" s="58" t="s">
        <v>492</v>
      </c>
      <c r="D396" s="20">
        <v>256</v>
      </c>
      <c r="E396" s="21"/>
      <c r="F396" s="21"/>
      <c r="G396" s="132" t="s">
        <v>811</v>
      </c>
      <c r="H396" s="85"/>
    </row>
    <row r="397" spans="1:8" ht="60">
      <c r="A397" s="52" t="s">
        <v>450</v>
      </c>
      <c r="B397" s="57" t="s">
        <v>411</v>
      </c>
      <c r="C397" s="58" t="s">
        <v>492</v>
      </c>
      <c r="D397" s="20">
        <v>128</v>
      </c>
      <c r="E397" s="21"/>
      <c r="F397" s="21"/>
      <c r="G397" s="132" t="s">
        <v>753</v>
      </c>
      <c r="H397" s="85"/>
    </row>
    <row r="398" spans="1:8" ht="183.75" customHeight="1">
      <c r="A398" s="52" t="s">
        <v>451</v>
      </c>
      <c r="B398" s="24" t="s">
        <v>374</v>
      </c>
      <c r="C398" s="19" t="s">
        <v>491</v>
      </c>
      <c r="D398" s="20">
        <v>299</v>
      </c>
      <c r="E398" s="144">
        <v>35</v>
      </c>
      <c r="F398" s="144">
        <v>250</v>
      </c>
      <c r="G398" s="145" t="s">
        <v>805</v>
      </c>
      <c r="H398" s="85"/>
    </row>
    <row r="399" spans="1:8" ht="21" customHeight="1">
      <c r="A399" s="52" t="s">
        <v>452</v>
      </c>
      <c r="B399" s="57" t="s">
        <v>72</v>
      </c>
      <c r="C399" s="58" t="s">
        <v>492</v>
      </c>
      <c r="D399" s="20"/>
      <c r="E399" s="146"/>
      <c r="F399" s="107"/>
      <c r="G399" s="104"/>
      <c r="H399" s="85"/>
    </row>
    <row r="400" spans="1:8" ht="12">
      <c r="A400" s="52" t="s">
        <v>453</v>
      </c>
      <c r="B400" s="57" t="s">
        <v>228</v>
      </c>
      <c r="C400" s="58" t="s">
        <v>492</v>
      </c>
      <c r="D400" s="20"/>
      <c r="E400" s="146"/>
      <c r="F400" s="107"/>
      <c r="G400" s="104"/>
      <c r="H400" s="85"/>
    </row>
    <row r="401" spans="1:8" ht="144">
      <c r="A401" s="52" t="s">
        <v>454</v>
      </c>
      <c r="B401" s="57" t="s">
        <v>116</v>
      </c>
      <c r="C401" s="58" t="s">
        <v>492</v>
      </c>
      <c r="D401" s="20">
        <v>460</v>
      </c>
      <c r="E401" s="144">
        <v>4</v>
      </c>
      <c r="F401" s="144">
        <v>15</v>
      </c>
      <c r="G401" s="142" t="s">
        <v>806</v>
      </c>
      <c r="H401" s="85"/>
    </row>
    <row r="402" spans="1:8" ht="29.25" customHeight="1">
      <c r="A402" s="52" t="s">
        <v>455</v>
      </c>
      <c r="B402" s="24" t="s">
        <v>227</v>
      </c>
      <c r="C402" s="58" t="s">
        <v>492</v>
      </c>
      <c r="D402" s="20"/>
      <c r="E402" s="146"/>
      <c r="F402" s="107"/>
      <c r="G402" s="104"/>
      <c r="H402" s="85"/>
    </row>
    <row r="403" spans="1:8" ht="16.5" customHeight="1">
      <c r="A403" s="52" t="s">
        <v>456</v>
      </c>
      <c r="B403" s="24" t="s">
        <v>141</v>
      </c>
      <c r="C403" s="58" t="s">
        <v>492</v>
      </c>
      <c r="D403" s="20"/>
      <c r="E403" s="146"/>
      <c r="F403" s="107"/>
      <c r="G403" s="104"/>
      <c r="H403" s="85"/>
    </row>
    <row r="404" spans="1:8" ht="36">
      <c r="A404" s="52" t="s">
        <v>315</v>
      </c>
      <c r="B404" s="24" t="s">
        <v>316</v>
      </c>
      <c r="C404" s="58" t="s">
        <v>492</v>
      </c>
      <c r="D404" s="20">
        <v>96</v>
      </c>
      <c r="E404" s="21">
        <v>6</v>
      </c>
      <c r="F404" s="21"/>
      <c r="G404" s="132" t="s">
        <v>754</v>
      </c>
      <c r="H404" s="85"/>
    </row>
    <row r="405" spans="1:8" s="14" customFormat="1" ht="12">
      <c r="A405" s="56" t="s">
        <v>457</v>
      </c>
      <c r="B405" s="25" t="s">
        <v>165</v>
      </c>
      <c r="C405" s="71"/>
      <c r="D405" s="16">
        <f>SUM(D406:D414)</f>
        <v>486</v>
      </c>
      <c r="E405" s="16">
        <f>SUM(E406:E414)</f>
        <v>32</v>
      </c>
      <c r="F405" s="16">
        <f>SUM(F406:F414)</f>
        <v>32</v>
      </c>
      <c r="G405" s="103"/>
      <c r="H405" s="87"/>
    </row>
    <row r="406" spans="1:8" ht="36">
      <c r="A406" s="52" t="s">
        <v>458</v>
      </c>
      <c r="B406" s="24" t="s">
        <v>567</v>
      </c>
      <c r="C406" s="58" t="s">
        <v>492</v>
      </c>
      <c r="D406" s="20">
        <v>320</v>
      </c>
      <c r="E406" s="21"/>
      <c r="F406" s="21"/>
      <c r="G406" s="132" t="s">
        <v>807</v>
      </c>
      <c r="H406" s="161"/>
    </row>
    <row r="407" spans="1:8" ht="30" customHeight="1">
      <c r="A407" s="52" t="s">
        <v>459</v>
      </c>
      <c r="B407" s="57" t="s">
        <v>412</v>
      </c>
      <c r="C407" s="58" t="s">
        <v>492</v>
      </c>
      <c r="D407" s="20"/>
      <c r="E407" s="21"/>
      <c r="F407" s="21"/>
      <c r="G407" s="132"/>
      <c r="H407" s="85"/>
    </row>
    <row r="408" spans="1:8" ht="25.5">
      <c r="A408" s="52" t="s">
        <v>460</v>
      </c>
      <c r="B408" s="57" t="s">
        <v>834</v>
      </c>
      <c r="C408" s="58" t="s">
        <v>492</v>
      </c>
      <c r="D408" s="20">
        <v>38</v>
      </c>
      <c r="E408" s="21">
        <v>32</v>
      </c>
      <c r="F408" s="21">
        <v>32</v>
      </c>
      <c r="G408" s="132" t="s">
        <v>25</v>
      </c>
      <c r="H408" s="85"/>
    </row>
    <row r="409" spans="1:8" ht="12">
      <c r="A409" s="52" t="s">
        <v>461</v>
      </c>
      <c r="B409" s="57" t="s">
        <v>73</v>
      </c>
      <c r="C409" s="58" t="s">
        <v>492</v>
      </c>
      <c r="D409" s="20"/>
      <c r="E409" s="21"/>
      <c r="F409" s="21"/>
      <c r="G409" s="132"/>
      <c r="H409" s="85"/>
    </row>
    <row r="410" spans="1:8" ht="36">
      <c r="A410" s="52" t="s">
        <v>462</v>
      </c>
      <c r="B410" s="57" t="s">
        <v>568</v>
      </c>
      <c r="C410" s="58" t="s">
        <v>492</v>
      </c>
      <c r="D410" s="20">
        <v>128</v>
      </c>
      <c r="E410" s="21"/>
      <c r="F410" s="21"/>
      <c r="G410" s="132" t="s">
        <v>755</v>
      </c>
      <c r="H410" s="85"/>
    </row>
    <row r="411" spans="1:8" ht="39" customHeight="1">
      <c r="A411" s="52" t="s">
        <v>463</v>
      </c>
      <c r="B411" s="57" t="s">
        <v>835</v>
      </c>
      <c r="C411" s="58" t="s">
        <v>492</v>
      </c>
      <c r="D411" s="20"/>
      <c r="E411" s="146"/>
      <c r="F411" s="107"/>
      <c r="G411" s="104"/>
      <c r="H411" s="85"/>
    </row>
    <row r="412" spans="1:8" ht="24.75" customHeight="1">
      <c r="A412" s="52" t="s">
        <v>464</v>
      </c>
      <c r="B412" s="57" t="s">
        <v>478</v>
      </c>
      <c r="C412" s="58" t="s">
        <v>492</v>
      </c>
      <c r="D412" s="20"/>
      <c r="E412" s="146"/>
      <c r="F412" s="107"/>
      <c r="G412" s="104"/>
      <c r="H412" s="85"/>
    </row>
    <row r="413" spans="1:8" ht="24">
      <c r="A413" s="52" t="s">
        <v>331</v>
      </c>
      <c r="B413" s="24" t="s">
        <v>332</v>
      </c>
      <c r="C413" s="58" t="s">
        <v>492</v>
      </c>
      <c r="D413" s="20"/>
      <c r="E413" s="144"/>
      <c r="F413" s="144"/>
      <c r="G413" s="142"/>
      <c r="H413" s="85"/>
    </row>
    <row r="414" spans="1:8" ht="24.75" customHeight="1">
      <c r="A414" s="60" t="s">
        <v>569</v>
      </c>
      <c r="B414" s="69" t="s">
        <v>570</v>
      </c>
      <c r="C414" s="58" t="s">
        <v>492</v>
      </c>
      <c r="D414" s="20"/>
      <c r="E414" s="146"/>
      <c r="F414" s="107"/>
      <c r="G414" s="110"/>
      <c r="H414" s="85"/>
    </row>
    <row r="415" spans="1:8" s="14" customFormat="1" ht="156">
      <c r="A415" s="56" t="s">
        <v>465</v>
      </c>
      <c r="B415" s="55" t="s">
        <v>836</v>
      </c>
      <c r="C415" s="71" t="s">
        <v>491</v>
      </c>
      <c r="D415" s="16">
        <v>281</v>
      </c>
      <c r="E415" s="144">
        <v>2</v>
      </c>
      <c r="F415" s="144">
        <v>103</v>
      </c>
      <c r="G415" s="142" t="s">
        <v>2</v>
      </c>
      <c r="H415" s="87"/>
    </row>
    <row r="416" spans="1:8" s="14" customFormat="1" ht="72">
      <c r="A416" s="451" t="s">
        <v>466</v>
      </c>
      <c r="B416" s="452" t="s">
        <v>837</v>
      </c>
      <c r="C416" s="453" t="s">
        <v>492</v>
      </c>
      <c r="D416" s="449">
        <v>26</v>
      </c>
      <c r="E416" s="457">
        <v>3</v>
      </c>
      <c r="F416" s="458"/>
      <c r="G416" s="454" t="s">
        <v>823</v>
      </c>
      <c r="H416" s="87"/>
    </row>
    <row r="417" spans="1:8" s="14" customFormat="1" ht="96">
      <c r="A417" s="56" t="s">
        <v>467</v>
      </c>
      <c r="B417" s="25" t="s">
        <v>266</v>
      </c>
      <c r="C417" s="71" t="s">
        <v>492</v>
      </c>
      <c r="D417" s="16">
        <v>44</v>
      </c>
      <c r="E417" s="459">
        <v>1</v>
      </c>
      <c r="F417" s="459">
        <v>15</v>
      </c>
      <c r="G417" s="460" t="s">
        <v>808</v>
      </c>
      <c r="H417" s="87"/>
    </row>
    <row r="418" spans="1:8" s="14" customFormat="1" ht="12">
      <c r="A418" s="428"/>
      <c r="B418" s="455"/>
      <c r="C418" s="456"/>
      <c r="D418" s="431"/>
      <c r="E418" s="442"/>
      <c r="F418" s="442"/>
      <c r="G418" s="443"/>
      <c r="H418" s="87"/>
    </row>
    <row r="419" spans="1:8" s="14" customFormat="1" ht="12">
      <c r="A419" s="485" t="s">
        <v>7</v>
      </c>
      <c r="B419" s="486"/>
      <c r="C419" s="486"/>
      <c r="D419" s="486"/>
      <c r="E419" s="486"/>
      <c r="F419" s="486"/>
      <c r="G419" s="486"/>
      <c r="H419" s="87"/>
    </row>
    <row r="420" spans="1:8" s="14" customFormat="1" ht="12">
      <c r="A420" s="486"/>
      <c r="B420" s="486"/>
      <c r="C420" s="486"/>
      <c r="D420" s="486"/>
      <c r="E420" s="486"/>
      <c r="F420" s="486"/>
      <c r="G420" s="486"/>
      <c r="H420" s="87"/>
    </row>
    <row r="421" spans="1:8" s="14" customFormat="1" ht="12">
      <c r="A421" s="486"/>
      <c r="B421" s="486"/>
      <c r="C421" s="486"/>
      <c r="D421" s="486"/>
      <c r="E421" s="486"/>
      <c r="F421" s="486"/>
      <c r="G421" s="486"/>
      <c r="H421" s="87"/>
    </row>
    <row r="422" spans="1:8" s="14" customFormat="1" ht="12">
      <c r="A422" s="486"/>
      <c r="B422" s="486"/>
      <c r="C422" s="486"/>
      <c r="D422" s="486"/>
      <c r="E422" s="486"/>
      <c r="F422" s="486"/>
      <c r="G422" s="486"/>
      <c r="H422" s="87"/>
    </row>
    <row r="423" spans="1:8" s="14" customFormat="1" ht="12">
      <c r="A423" s="486"/>
      <c r="B423" s="486"/>
      <c r="C423" s="486"/>
      <c r="D423" s="486"/>
      <c r="E423" s="486"/>
      <c r="F423" s="486"/>
      <c r="G423" s="486"/>
      <c r="H423" s="87"/>
    </row>
    <row r="424" spans="1:8" s="14" customFormat="1" ht="12">
      <c r="A424" s="486"/>
      <c r="B424" s="486"/>
      <c r="C424" s="486"/>
      <c r="D424" s="486"/>
      <c r="E424" s="486"/>
      <c r="F424" s="486"/>
      <c r="G424" s="486"/>
      <c r="H424" s="87"/>
    </row>
    <row r="425" spans="1:8" s="14" customFormat="1" ht="12">
      <c r="A425" s="486"/>
      <c r="B425" s="486"/>
      <c r="C425" s="486"/>
      <c r="D425" s="486"/>
      <c r="E425" s="486"/>
      <c r="F425" s="486"/>
      <c r="G425" s="486"/>
      <c r="H425" s="87"/>
    </row>
    <row r="426" spans="1:8" s="14" customFormat="1" ht="12">
      <c r="A426" s="486"/>
      <c r="B426" s="486"/>
      <c r="C426" s="486"/>
      <c r="D426" s="486"/>
      <c r="E426" s="486"/>
      <c r="F426" s="486"/>
      <c r="G426" s="486"/>
      <c r="H426" s="87"/>
    </row>
    <row r="427" spans="1:8" s="14" customFormat="1" ht="12">
      <c r="A427" s="485" t="s">
        <v>715</v>
      </c>
      <c r="B427" s="486"/>
      <c r="C427" s="486"/>
      <c r="D427" s="486"/>
      <c r="E427" s="486"/>
      <c r="F427" s="486"/>
      <c r="G427" s="486"/>
      <c r="H427" s="87"/>
    </row>
    <row r="428" spans="1:8" s="14" customFormat="1" ht="12">
      <c r="A428" s="486"/>
      <c r="B428" s="486"/>
      <c r="C428" s="486"/>
      <c r="D428" s="486"/>
      <c r="E428" s="486"/>
      <c r="F428" s="486"/>
      <c r="G428" s="486"/>
      <c r="H428" s="87"/>
    </row>
    <row r="429" spans="1:8" s="14" customFormat="1" ht="12">
      <c r="A429" s="486"/>
      <c r="B429" s="486"/>
      <c r="C429" s="486"/>
      <c r="D429" s="486"/>
      <c r="E429" s="486"/>
      <c r="F429" s="486"/>
      <c r="G429" s="486"/>
      <c r="H429" s="87"/>
    </row>
    <row r="430" spans="1:8" s="14" customFormat="1" ht="12">
      <c r="A430" s="486"/>
      <c r="B430" s="486"/>
      <c r="C430" s="486"/>
      <c r="D430" s="486"/>
      <c r="E430" s="486"/>
      <c r="F430" s="486"/>
      <c r="G430" s="486"/>
      <c r="H430" s="87"/>
    </row>
    <row r="431" spans="1:8" s="14" customFormat="1" ht="12">
      <c r="A431" s="486"/>
      <c r="B431" s="486"/>
      <c r="C431" s="486"/>
      <c r="D431" s="486"/>
      <c r="E431" s="486"/>
      <c r="F431" s="486"/>
      <c r="G431" s="486"/>
      <c r="H431" s="87"/>
    </row>
    <row r="432" spans="1:8" s="14" customFormat="1" ht="12">
      <c r="A432" s="486"/>
      <c r="B432" s="486"/>
      <c r="C432" s="486"/>
      <c r="D432" s="486"/>
      <c r="E432" s="486"/>
      <c r="F432" s="486"/>
      <c r="G432" s="486"/>
      <c r="H432" s="87"/>
    </row>
    <row r="433" spans="1:8" s="14" customFormat="1" ht="12">
      <c r="A433" s="486"/>
      <c r="B433" s="486"/>
      <c r="C433" s="486"/>
      <c r="D433" s="486"/>
      <c r="E433" s="486"/>
      <c r="F433" s="486"/>
      <c r="G433" s="486"/>
      <c r="H433" s="87"/>
    </row>
    <row r="434" spans="1:8" s="14" customFormat="1" ht="12">
      <c r="A434" s="485" t="s">
        <v>8</v>
      </c>
      <c r="B434" s="486"/>
      <c r="C434" s="486"/>
      <c r="D434" s="486"/>
      <c r="E434" s="486"/>
      <c r="F434" s="486"/>
      <c r="G434" s="486"/>
      <c r="H434" s="87"/>
    </row>
    <row r="435" spans="1:8" s="14" customFormat="1" ht="12">
      <c r="A435" s="486"/>
      <c r="B435" s="486"/>
      <c r="C435" s="486"/>
      <c r="D435" s="486"/>
      <c r="E435" s="486"/>
      <c r="F435" s="486"/>
      <c r="G435" s="486"/>
      <c r="H435" s="87"/>
    </row>
    <row r="436" spans="1:8" s="14" customFormat="1" ht="12">
      <c r="A436" s="486"/>
      <c r="B436" s="486"/>
      <c r="C436" s="486"/>
      <c r="D436" s="486"/>
      <c r="E436" s="486"/>
      <c r="F436" s="486"/>
      <c r="G436" s="486"/>
      <c r="H436" s="87"/>
    </row>
    <row r="437" spans="1:8" s="14" customFormat="1" ht="12">
      <c r="A437" s="428"/>
      <c r="B437" s="455"/>
      <c r="C437" s="456"/>
      <c r="D437" s="431"/>
      <c r="E437" s="442"/>
      <c r="F437" s="442"/>
      <c r="G437" s="443"/>
      <c r="H437" s="87"/>
    </row>
    <row r="438" spans="1:8" ht="24">
      <c r="A438" s="112" t="s">
        <v>108</v>
      </c>
      <c r="B438" s="121" t="s">
        <v>104</v>
      </c>
      <c r="C438" s="119"/>
      <c r="D438" s="115">
        <f>D440+D447+D450+D451</f>
        <v>476</v>
      </c>
      <c r="E438" s="115">
        <f>E440+E447+E450+E451</f>
        <v>276</v>
      </c>
      <c r="F438" s="115">
        <f>F440+F447+F450+F451</f>
        <v>0</v>
      </c>
      <c r="G438" s="120"/>
      <c r="H438" s="85"/>
    </row>
    <row r="439" spans="1:8" ht="12">
      <c r="A439" s="112"/>
      <c r="B439" s="116" t="s">
        <v>829</v>
      </c>
      <c r="C439" s="119"/>
      <c r="D439" s="115">
        <f>D444+D446+D452</f>
        <v>166</v>
      </c>
      <c r="E439" s="115">
        <f>E444+E446+E452</f>
        <v>63</v>
      </c>
      <c r="F439" s="115">
        <f>F444+F446+F452</f>
        <v>0</v>
      </c>
      <c r="G439" s="123"/>
      <c r="H439" s="85"/>
    </row>
    <row r="440" spans="1:8" ht="24">
      <c r="A440" s="56" t="s">
        <v>470</v>
      </c>
      <c r="B440" s="31" t="s">
        <v>140</v>
      </c>
      <c r="C440" s="19"/>
      <c r="D440" s="16">
        <f>SUM(D441:D446)</f>
        <v>223</v>
      </c>
      <c r="E440" s="16">
        <f>SUM(E441:E446)</f>
        <v>122</v>
      </c>
      <c r="F440" s="16">
        <f>SUM(F441:F446)</f>
        <v>0</v>
      </c>
      <c r="G440" s="102"/>
      <c r="H440" s="85"/>
    </row>
    <row r="441" spans="1:8" ht="24">
      <c r="A441" s="52" t="s">
        <v>471</v>
      </c>
      <c r="B441" s="28" t="s">
        <v>838</v>
      </c>
      <c r="C441" s="19"/>
      <c r="D441" s="107">
        <v>6</v>
      </c>
      <c r="E441" s="138"/>
      <c r="F441" s="138"/>
      <c r="G441" s="133" t="s">
        <v>17</v>
      </c>
      <c r="H441" s="85"/>
    </row>
    <row r="442" spans="1:8" ht="96">
      <c r="A442" s="52" t="s">
        <v>317</v>
      </c>
      <c r="B442" s="18" t="s">
        <v>571</v>
      </c>
      <c r="C442" s="19"/>
      <c r="D442" s="107">
        <v>77</v>
      </c>
      <c r="E442" s="138">
        <v>43</v>
      </c>
      <c r="F442" s="138"/>
      <c r="G442" s="133" t="s">
        <v>19</v>
      </c>
      <c r="H442" s="85"/>
    </row>
    <row r="443" spans="1:8" ht="48">
      <c r="A443" s="52" t="s">
        <v>472</v>
      </c>
      <c r="B443" s="29" t="s">
        <v>572</v>
      </c>
      <c r="C443" s="30"/>
      <c r="D443" s="107">
        <v>64</v>
      </c>
      <c r="E443" s="138">
        <v>54</v>
      </c>
      <c r="F443" s="138"/>
      <c r="G443" s="133" t="s">
        <v>815</v>
      </c>
      <c r="H443" s="85"/>
    </row>
    <row r="444" spans="1:8" ht="24">
      <c r="A444" s="52" t="s">
        <v>317</v>
      </c>
      <c r="B444" s="29" t="s">
        <v>319</v>
      </c>
      <c r="C444" s="30"/>
      <c r="D444" s="107">
        <v>70</v>
      </c>
      <c r="E444" s="138"/>
      <c r="F444" s="138"/>
      <c r="G444" s="133" t="s">
        <v>814</v>
      </c>
      <c r="H444" s="85"/>
    </row>
    <row r="445" spans="1:8" ht="36">
      <c r="A445" s="52" t="s">
        <v>318</v>
      </c>
      <c r="B445" s="29" t="s">
        <v>363</v>
      </c>
      <c r="C445" s="30"/>
      <c r="D445" s="107">
        <v>6</v>
      </c>
      <c r="E445" s="21">
        <v>3</v>
      </c>
      <c r="F445" s="21"/>
      <c r="G445" s="21" t="s">
        <v>812</v>
      </c>
      <c r="H445" s="85"/>
    </row>
    <row r="446" spans="1:8" ht="69" customHeight="1">
      <c r="A446" s="52" t="s">
        <v>320</v>
      </c>
      <c r="B446" s="29" t="s">
        <v>321</v>
      </c>
      <c r="C446" s="30"/>
      <c r="D446" s="107"/>
      <c r="E446" s="138">
        <v>22</v>
      </c>
      <c r="F446" s="138"/>
      <c r="G446" s="133" t="s">
        <v>813</v>
      </c>
      <c r="H446" s="85"/>
    </row>
    <row r="447" spans="1:8" s="14" customFormat="1" ht="12">
      <c r="A447" s="56" t="s">
        <v>473</v>
      </c>
      <c r="B447" s="31" t="s">
        <v>149</v>
      </c>
      <c r="C447" s="32"/>
      <c r="D447" s="16">
        <f>D448+D449</f>
        <v>64</v>
      </c>
      <c r="E447" s="16">
        <f>E448+E449</f>
        <v>53</v>
      </c>
      <c r="F447" s="16">
        <f>F448+F449</f>
        <v>0</v>
      </c>
      <c r="G447" s="103"/>
      <c r="H447" s="87"/>
    </row>
    <row r="448" spans="1:8" ht="24">
      <c r="A448" s="52" t="s">
        <v>474</v>
      </c>
      <c r="B448" s="18" t="s">
        <v>513</v>
      </c>
      <c r="C448" s="30"/>
      <c r="D448" s="107">
        <v>38</v>
      </c>
      <c r="E448" s="138">
        <v>35</v>
      </c>
      <c r="F448" s="138"/>
      <c r="G448" s="134" t="s">
        <v>716</v>
      </c>
      <c r="H448" s="85"/>
    </row>
    <row r="449" spans="1:8" ht="36">
      <c r="A449" s="52" t="s">
        <v>475</v>
      </c>
      <c r="B449" s="18" t="s">
        <v>514</v>
      </c>
      <c r="C449" s="30"/>
      <c r="D449" s="107">
        <v>26</v>
      </c>
      <c r="E449" s="138">
        <v>18</v>
      </c>
      <c r="F449" s="175"/>
      <c r="G449" s="462" t="s">
        <v>16</v>
      </c>
      <c r="H449" s="85"/>
    </row>
    <row r="450" spans="1:8" s="14" customFormat="1" ht="36">
      <c r="A450" s="56" t="s">
        <v>476</v>
      </c>
      <c r="B450" s="80" t="s">
        <v>480</v>
      </c>
      <c r="C450" s="62"/>
      <c r="D450" s="135">
        <v>16</v>
      </c>
      <c r="E450" s="147">
        <v>12</v>
      </c>
      <c r="F450" s="171"/>
      <c r="G450" s="133" t="s">
        <v>756</v>
      </c>
      <c r="H450" s="87"/>
    </row>
    <row r="451" spans="1:8" s="14" customFormat="1" ht="12">
      <c r="A451" s="56" t="s">
        <v>477</v>
      </c>
      <c r="B451" s="33" t="s">
        <v>31</v>
      </c>
      <c r="C451" s="32"/>
      <c r="D451" s="168">
        <f>D452+D453</f>
        <v>173</v>
      </c>
      <c r="E451" s="168">
        <f>E452+E453</f>
        <v>89</v>
      </c>
      <c r="F451" s="168">
        <f>F452+F453</f>
        <v>0</v>
      </c>
      <c r="G451" s="103"/>
      <c r="H451" s="87"/>
    </row>
    <row r="452" spans="1:8" ht="12">
      <c r="A452" s="415" t="s">
        <v>267</v>
      </c>
      <c r="B452" s="416" t="s">
        <v>333</v>
      </c>
      <c r="C452" s="433" t="s">
        <v>489</v>
      </c>
      <c r="D452" s="418">
        <v>96</v>
      </c>
      <c r="E452" s="152">
        <v>41</v>
      </c>
      <c r="F452" s="152"/>
      <c r="G452" s="153" t="s">
        <v>757</v>
      </c>
      <c r="H452" s="85"/>
    </row>
    <row r="453" spans="1:8" ht="27">
      <c r="A453" s="52" t="s">
        <v>268</v>
      </c>
      <c r="B453" s="57" t="s">
        <v>30</v>
      </c>
      <c r="C453" s="58" t="s">
        <v>489</v>
      </c>
      <c r="D453" s="20">
        <v>77</v>
      </c>
      <c r="E453" s="21">
        <v>48</v>
      </c>
      <c r="F453" s="21"/>
      <c r="G453" s="132" t="s">
        <v>24</v>
      </c>
      <c r="H453" s="85"/>
    </row>
    <row r="454" spans="1:8" ht="12">
      <c r="A454" s="421"/>
      <c r="B454" s="422"/>
      <c r="C454" s="450"/>
      <c r="D454" s="44"/>
      <c r="E454" s="45"/>
      <c r="F454" s="45"/>
      <c r="G454" s="48"/>
      <c r="H454" s="85"/>
    </row>
    <row r="455" spans="1:8" ht="12">
      <c r="A455" s="484" t="s">
        <v>3</v>
      </c>
      <c r="B455" s="476"/>
      <c r="C455" s="476"/>
      <c r="D455" s="476"/>
      <c r="E455" s="476"/>
      <c r="F455" s="476"/>
      <c r="G455" s="476"/>
      <c r="H455" s="85"/>
    </row>
    <row r="456" spans="1:8" ht="12">
      <c r="A456" s="476"/>
      <c r="B456" s="476"/>
      <c r="C456" s="476"/>
      <c r="D456" s="476"/>
      <c r="E456" s="476"/>
      <c r="F456" s="476"/>
      <c r="G456" s="476"/>
      <c r="H456" s="85"/>
    </row>
    <row r="457" spans="1:8" ht="12">
      <c r="A457" s="476"/>
      <c r="B457" s="476"/>
      <c r="C457" s="476"/>
      <c r="D457" s="476"/>
      <c r="E457" s="476"/>
      <c r="F457" s="476"/>
      <c r="G457" s="476"/>
      <c r="H457" s="85"/>
    </row>
    <row r="458" spans="1:8" ht="12">
      <c r="A458" s="476"/>
      <c r="B458" s="476"/>
      <c r="C458" s="476"/>
      <c r="D458" s="476"/>
      <c r="E458" s="476"/>
      <c r="F458" s="476"/>
      <c r="G458" s="476"/>
      <c r="H458" s="85"/>
    </row>
    <row r="459" spans="1:8" ht="12">
      <c r="A459" s="476"/>
      <c r="B459" s="476"/>
      <c r="C459" s="476"/>
      <c r="D459" s="476"/>
      <c r="E459" s="476"/>
      <c r="F459" s="476"/>
      <c r="G459" s="476"/>
      <c r="H459" s="85"/>
    </row>
    <row r="460" spans="1:8" ht="12">
      <c r="A460" s="476"/>
      <c r="B460" s="476"/>
      <c r="C460" s="476"/>
      <c r="D460" s="476"/>
      <c r="E460" s="476"/>
      <c r="F460" s="476"/>
      <c r="G460" s="476"/>
      <c r="H460" s="85"/>
    </row>
    <row r="461" spans="1:8" ht="12">
      <c r="A461" s="484" t="s">
        <v>4</v>
      </c>
      <c r="B461" s="476"/>
      <c r="C461" s="476"/>
      <c r="D461" s="476"/>
      <c r="E461" s="476"/>
      <c r="F461" s="476"/>
      <c r="G461" s="476"/>
      <c r="H461" s="85"/>
    </row>
    <row r="462" spans="1:8" ht="12">
      <c r="A462" s="476"/>
      <c r="B462" s="476"/>
      <c r="C462" s="476"/>
      <c r="D462" s="476"/>
      <c r="E462" s="476"/>
      <c r="F462" s="476"/>
      <c r="G462" s="476"/>
      <c r="H462" s="85"/>
    </row>
    <row r="463" spans="1:8" ht="12">
      <c r="A463" s="476"/>
      <c r="B463" s="476"/>
      <c r="C463" s="476"/>
      <c r="D463" s="476"/>
      <c r="E463" s="476"/>
      <c r="F463" s="476"/>
      <c r="G463" s="476"/>
      <c r="H463" s="85"/>
    </row>
    <row r="464" spans="1:8" ht="12">
      <c r="A464" s="421"/>
      <c r="B464" s="422"/>
      <c r="C464" s="450"/>
      <c r="D464" s="44"/>
      <c r="E464" s="45"/>
      <c r="F464" s="45"/>
      <c r="G464" s="48"/>
      <c r="H464" s="85"/>
    </row>
    <row r="465" spans="1:8" s="5" customFormat="1" ht="24">
      <c r="A465" s="112" t="s">
        <v>109</v>
      </c>
      <c r="B465" s="121" t="s">
        <v>265</v>
      </c>
      <c r="C465" s="119"/>
      <c r="D465" s="176">
        <f>SUM(D467:D469)</f>
        <v>83</v>
      </c>
      <c r="E465" s="115">
        <f>SUM(E467:E469)</f>
        <v>45</v>
      </c>
      <c r="F465" s="176">
        <f>SUM(F467:F469)</f>
        <v>0</v>
      </c>
      <c r="G465" s="120"/>
      <c r="H465" s="9"/>
    </row>
    <row r="466" spans="1:8" s="5" customFormat="1" ht="12">
      <c r="A466" s="112"/>
      <c r="B466" s="116" t="s">
        <v>829</v>
      </c>
      <c r="C466" s="119"/>
      <c r="D466" s="176">
        <v>0</v>
      </c>
      <c r="E466" s="176">
        <v>0</v>
      </c>
      <c r="F466" s="176">
        <v>0</v>
      </c>
      <c r="G466" s="123"/>
      <c r="H466" s="9"/>
    </row>
    <row r="467" spans="1:8" ht="36">
      <c r="A467" s="52" t="s">
        <v>468</v>
      </c>
      <c r="B467" s="53" t="s">
        <v>573</v>
      </c>
      <c r="C467" s="54" t="s">
        <v>490</v>
      </c>
      <c r="D467" s="107">
        <v>19</v>
      </c>
      <c r="E467" s="149">
        <v>13</v>
      </c>
      <c r="F467" s="149"/>
      <c r="G467" s="149" t="s">
        <v>707</v>
      </c>
      <c r="H467" s="85"/>
    </row>
    <row r="468" spans="1:8" ht="60">
      <c r="A468" s="52" t="s">
        <v>469</v>
      </c>
      <c r="B468" s="53" t="s">
        <v>481</v>
      </c>
      <c r="C468" s="54" t="s">
        <v>489</v>
      </c>
      <c r="D468" s="107">
        <v>32</v>
      </c>
      <c r="E468" s="21">
        <v>32</v>
      </c>
      <c r="F468" s="21"/>
      <c r="G468" s="21" t="s">
        <v>360</v>
      </c>
      <c r="H468" s="85"/>
    </row>
    <row r="469" spans="1:8" ht="36">
      <c r="A469" s="52" t="s">
        <v>322</v>
      </c>
      <c r="B469" s="53" t="s">
        <v>323</v>
      </c>
      <c r="C469" s="54"/>
      <c r="D469" s="107">
        <v>32</v>
      </c>
      <c r="E469" s="138"/>
      <c r="F469" s="177"/>
      <c r="G469" s="137" t="s">
        <v>816</v>
      </c>
      <c r="H469" s="85"/>
    </row>
    <row r="470" spans="1:8" ht="12">
      <c r="A470" s="421"/>
      <c r="B470" s="444"/>
      <c r="C470" s="445"/>
      <c r="D470" s="49"/>
      <c r="E470" s="45"/>
      <c r="F470" s="42"/>
      <c r="G470" s="446"/>
      <c r="H470" s="85"/>
    </row>
    <row r="471" spans="1:8" ht="12">
      <c r="A471" s="487" t="s">
        <v>1</v>
      </c>
      <c r="B471" s="488"/>
      <c r="C471" s="488"/>
      <c r="D471" s="488"/>
      <c r="E471" s="488"/>
      <c r="F471" s="488"/>
      <c r="G471" s="488"/>
      <c r="H471" s="85"/>
    </row>
    <row r="472" spans="1:8" ht="12">
      <c r="A472" s="488"/>
      <c r="B472" s="488"/>
      <c r="C472" s="488"/>
      <c r="D472" s="488"/>
      <c r="E472" s="488"/>
      <c r="F472" s="488"/>
      <c r="G472" s="488"/>
      <c r="H472" s="85"/>
    </row>
    <row r="473" spans="1:8" ht="12">
      <c r="A473" s="488"/>
      <c r="B473" s="488"/>
      <c r="C473" s="488"/>
      <c r="D473" s="488"/>
      <c r="E473" s="488"/>
      <c r="F473" s="488"/>
      <c r="G473" s="488"/>
      <c r="H473" s="85"/>
    </row>
    <row r="474" spans="1:8" ht="12">
      <c r="A474" s="488"/>
      <c r="B474" s="488"/>
      <c r="C474" s="488"/>
      <c r="D474" s="488"/>
      <c r="E474" s="488"/>
      <c r="F474" s="488"/>
      <c r="G474" s="488"/>
      <c r="H474" s="85"/>
    </row>
    <row r="475" spans="1:8" ht="12">
      <c r="A475" s="488"/>
      <c r="B475" s="488"/>
      <c r="C475" s="488"/>
      <c r="D475" s="488"/>
      <c r="E475" s="488"/>
      <c r="F475" s="488"/>
      <c r="G475" s="488"/>
      <c r="H475" s="85"/>
    </row>
    <row r="476" spans="1:8" ht="12">
      <c r="A476" s="488"/>
      <c r="B476" s="488"/>
      <c r="C476" s="488"/>
      <c r="D476" s="488"/>
      <c r="E476" s="488"/>
      <c r="F476" s="488"/>
      <c r="G476" s="488"/>
      <c r="H476" s="85"/>
    </row>
    <row r="477" spans="1:8" ht="12">
      <c r="A477" s="421"/>
      <c r="B477" s="444"/>
      <c r="C477" s="445"/>
      <c r="D477" s="49"/>
      <c r="E477" s="45"/>
      <c r="F477" s="42"/>
      <c r="G477" s="446"/>
      <c r="H477" s="85"/>
    </row>
    <row r="478" spans="1:6" ht="12">
      <c r="A478" s="91"/>
      <c r="C478" s="94"/>
      <c r="D478" s="3"/>
      <c r="E478" s="3"/>
      <c r="F478" s="93"/>
    </row>
    <row r="479" spans="1:7" ht="12">
      <c r="A479" s="179" t="s">
        <v>663</v>
      </c>
      <c r="B479" s="46"/>
      <c r="C479" s="47"/>
      <c r="D479" s="44"/>
      <c r="E479" s="45"/>
      <c r="F479" s="45"/>
      <c r="G479" s="48"/>
    </row>
    <row r="480" spans="1:7" ht="12">
      <c r="A480" s="43" t="s">
        <v>664</v>
      </c>
      <c r="B480" s="46"/>
      <c r="C480" s="47"/>
      <c r="D480" s="44"/>
      <c r="E480" s="45"/>
      <c r="F480" s="45"/>
      <c r="G480" s="48"/>
    </row>
    <row r="481" spans="1:7" ht="12">
      <c r="A481" s="43" t="s">
        <v>665</v>
      </c>
      <c r="B481" s="46"/>
      <c r="C481" s="47"/>
      <c r="D481" s="44"/>
      <c r="E481" s="45"/>
      <c r="F481" s="45"/>
      <c r="G481" s="48"/>
    </row>
    <row r="482" spans="1:7" ht="12">
      <c r="A482" s="43" t="s">
        <v>666</v>
      </c>
      <c r="B482" s="46"/>
      <c r="C482" s="47"/>
      <c r="D482" s="44"/>
      <c r="E482" s="45"/>
      <c r="F482" s="45"/>
      <c r="G482" s="48"/>
    </row>
    <row r="483" spans="1:7" ht="12">
      <c r="A483" s="43" t="s">
        <v>667</v>
      </c>
      <c r="B483" s="46"/>
      <c r="C483" s="47"/>
      <c r="D483" s="44"/>
      <c r="E483" s="45"/>
      <c r="F483" s="45"/>
      <c r="G483" s="48"/>
    </row>
    <row r="484" spans="1:7" ht="12">
      <c r="A484" s="43" t="s">
        <v>668</v>
      </c>
      <c r="B484" s="46"/>
      <c r="C484" s="47"/>
      <c r="D484" s="44"/>
      <c r="E484" s="45"/>
      <c r="F484" s="45"/>
      <c r="G484" s="48"/>
    </row>
    <row r="485" spans="1:7" ht="12">
      <c r="A485" s="43" t="s">
        <v>669</v>
      </c>
      <c r="B485" s="46"/>
      <c r="C485" s="47"/>
      <c r="D485" s="44"/>
      <c r="E485" s="45"/>
      <c r="F485" s="45"/>
      <c r="G485" s="48"/>
    </row>
    <row r="486" spans="1:7" ht="12">
      <c r="A486" s="43" t="s">
        <v>670</v>
      </c>
      <c r="B486" s="46"/>
      <c r="C486" s="47"/>
      <c r="D486" s="44"/>
      <c r="E486" s="45"/>
      <c r="F486" s="45"/>
      <c r="G486" s="48"/>
    </row>
    <row r="487" spans="1:7" ht="12">
      <c r="A487" s="43" t="s">
        <v>671</v>
      </c>
      <c r="B487" s="46"/>
      <c r="C487" s="47"/>
      <c r="D487" s="44"/>
      <c r="E487" s="45"/>
      <c r="F487" s="45"/>
      <c r="G487" s="48"/>
    </row>
    <row r="488" spans="1:7" ht="12">
      <c r="A488" s="43" t="s">
        <v>672</v>
      </c>
      <c r="B488" s="46"/>
      <c r="C488" s="47"/>
      <c r="D488" s="44"/>
      <c r="E488" s="45"/>
      <c r="F488" s="45"/>
      <c r="G488" s="48"/>
    </row>
    <row r="489" spans="1:7" ht="12">
      <c r="A489" s="43" t="s">
        <v>673</v>
      </c>
      <c r="B489" s="46"/>
      <c r="C489" s="47"/>
      <c r="D489" s="44"/>
      <c r="E489" s="45"/>
      <c r="F489" s="45"/>
      <c r="G489" s="48"/>
    </row>
    <row r="490" spans="1:7" ht="12">
      <c r="A490" s="43" t="s">
        <v>674</v>
      </c>
      <c r="B490" s="46"/>
      <c r="C490" s="47"/>
      <c r="D490" s="44"/>
      <c r="E490" s="45"/>
      <c r="F490" s="45"/>
      <c r="G490" s="48"/>
    </row>
    <row r="491" spans="1:7" ht="12">
      <c r="A491" s="43" t="s">
        <v>675</v>
      </c>
      <c r="B491" s="46"/>
      <c r="C491" s="47"/>
      <c r="D491" s="44"/>
      <c r="E491" s="45"/>
      <c r="F491" s="45"/>
      <c r="G491" s="48"/>
    </row>
    <row r="492" spans="1:7" ht="12">
      <c r="A492" s="43" t="s">
        <v>676</v>
      </c>
      <c r="B492" s="46"/>
      <c r="C492" s="47"/>
      <c r="D492" s="44"/>
      <c r="E492" s="45"/>
      <c r="F492" s="45"/>
      <c r="G492" s="48"/>
    </row>
    <row r="493" spans="1:7" ht="12">
      <c r="A493" s="180" t="s">
        <v>677</v>
      </c>
      <c r="B493" s="46"/>
      <c r="C493" s="47"/>
      <c r="D493" s="44"/>
      <c r="E493" s="45"/>
      <c r="F493" s="45"/>
      <c r="G493" s="48"/>
    </row>
    <row r="494" spans="1:7" ht="12">
      <c r="A494" s="180" t="s">
        <v>678</v>
      </c>
      <c r="B494" s="46"/>
      <c r="C494" s="47"/>
      <c r="D494" s="44"/>
      <c r="E494" s="45"/>
      <c r="F494" s="45"/>
      <c r="G494" s="48"/>
    </row>
    <row r="495" spans="1:7" ht="12">
      <c r="A495" s="43" t="s">
        <v>679</v>
      </c>
      <c r="B495" s="46"/>
      <c r="C495" s="47"/>
      <c r="D495" s="44"/>
      <c r="E495" s="45"/>
      <c r="F495" s="45"/>
      <c r="G495" s="48"/>
    </row>
    <row r="496" spans="1:7" ht="12">
      <c r="A496" s="43" t="s">
        <v>680</v>
      </c>
      <c r="B496" s="46"/>
      <c r="C496" s="47"/>
      <c r="D496" s="44"/>
      <c r="E496" s="45"/>
      <c r="F496" s="45"/>
      <c r="G496" s="48"/>
    </row>
    <row r="497" spans="1:7" ht="12">
      <c r="A497" s="43" t="s">
        <v>681</v>
      </c>
      <c r="B497" s="46"/>
      <c r="C497" s="47"/>
      <c r="D497" s="44"/>
      <c r="E497" s="45"/>
      <c r="F497" s="45"/>
      <c r="G497" s="48"/>
    </row>
    <row r="498" spans="1:7" ht="12">
      <c r="A498" s="43" t="s">
        <v>764</v>
      </c>
      <c r="B498" s="46"/>
      <c r="C498" s="47"/>
      <c r="D498" s="44"/>
      <c r="E498" s="45"/>
      <c r="F498" s="45"/>
      <c r="G498" s="48"/>
    </row>
    <row r="499" spans="1:7" ht="12">
      <c r="A499" s="43" t="s">
        <v>765</v>
      </c>
      <c r="B499" s="46"/>
      <c r="C499" s="47"/>
      <c r="D499" s="44"/>
      <c r="E499" s="45"/>
      <c r="F499" s="45"/>
      <c r="G499" s="48"/>
    </row>
    <row r="500" spans="1:7" ht="12">
      <c r="A500" s="43" t="s">
        <v>766</v>
      </c>
      <c r="B500" s="46"/>
      <c r="C500" s="47"/>
      <c r="D500" s="44"/>
      <c r="E500" s="45"/>
      <c r="F500" s="45"/>
      <c r="G500" s="48"/>
    </row>
    <row r="501" spans="1:7" ht="12">
      <c r="A501" s="38"/>
      <c r="B501" s="34"/>
      <c r="C501" s="37"/>
      <c r="D501" s="5"/>
      <c r="E501" s="35"/>
      <c r="F501" s="36"/>
      <c r="G501" s="36"/>
    </row>
    <row r="502" spans="1:7" ht="12.75">
      <c r="A502" s="181" t="s">
        <v>767</v>
      </c>
      <c r="B502"/>
      <c r="C502"/>
      <c r="D502"/>
      <c r="E502"/>
      <c r="F502"/>
      <c r="G502"/>
    </row>
    <row r="503" spans="1:7" ht="12.75">
      <c r="A503" s="181"/>
      <c r="B503"/>
      <c r="C503"/>
      <c r="D503"/>
      <c r="E503"/>
      <c r="F503"/>
      <c r="G503"/>
    </row>
    <row r="504" spans="1:7" ht="12.75">
      <c r="A504" s="182" t="s">
        <v>717</v>
      </c>
      <c r="B504" s="183"/>
      <c r="C504" s="183"/>
      <c r="D504" s="183"/>
      <c r="E504" s="183"/>
      <c r="F504" s="183"/>
      <c r="G504" s="183"/>
    </row>
    <row r="505" spans="1:7" ht="12">
      <c r="A505" s="184"/>
      <c r="B505" s="185"/>
      <c r="C505" s="186"/>
      <c r="D505" s="187"/>
      <c r="E505" s="188"/>
      <c r="F505" s="189"/>
      <c r="G505" s="189"/>
    </row>
    <row r="506" spans="1:7" ht="24" customHeight="1">
      <c r="A506" s="190" t="s">
        <v>768</v>
      </c>
      <c r="B506" s="191" t="s">
        <v>769</v>
      </c>
      <c r="C506" s="481" t="s">
        <v>789</v>
      </c>
      <c r="D506" s="482"/>
      <c r="E506" s="481" t="s">
        <v>790</v>
      </c>
      <c r="F506" s="483"/>
      <c r="G506" s="189"/>
    </row>
    <row r="507" spans="1:7" ht="12.75">
      <c r="A507" s="192" t="s">
        <v>770</v>
      </c>
      <c r="B507" s="193" t="s">
        <v>771</v>
      </c>
      <c r="C507" s="479">
        <v>8066</v>
      </c>
      <c r="D507" s="479"/>
      <c r="E507" s="479">
        <v>638</v>
      </c>
      <c r="F507" s="479"/>
      <c r="G507" s="189"/>
    </row>
    <row r="508" spans="1:7" ht="12.75">
      <c r="A508" s="192" t="s">
        <v>772</v>
      </c>
      <c r="B508" s="194" t="s">
        <v>773</v>
      </c>
      <c r="C508" s="477">
        <v>1065</v>
      </c>
      <c r="D508" s="477"/>
      <c r="E508" s="477">
        <v>6489</v>
      </c>
      <c r="F508" s="478"/>
      <c r="G508" s="189"/>
    </row>
    <row r="509" spans="1:7" ht="12.75">
      <c r="A509" s="192" t="s">
        <v>774</v>
      </c>
      <c r="B509" s="195" t="s">
        <v>775</v>
      </c>
      <c r="C509" s="477">
        <v>440</v>
      </c>
      <c r="D509" s="477"/>
      <c r="E509" s="478">
        <v>475</v>
      </c>
      <c r="F509" s="478"/>
      <c r="G509" s="189"/>
    </row>
    <row r="510" spans="1:7" ht="12.75">
      <c r="A510" s="192" t="s">
        <v>776</v>
      </c>
      <c r="B510" s="194" t="s">
        <v>777</v>
      </c>
      <c r="C510" s="477">
        <v>350</v>
      </c>
      <c r="D510" s="477"/>
      <c r="E510" s="478">
        <v>39</v>
      </c>
      <c r="F510" s="478"/>
      <c r="G510" s="189"/>
    </row>
    <row r="511" spans="1:7" ht="12.75">
      <c r="A511" s="192" t="s">
        <v>778</v>
      </c>
      <c r="B511" s="196" t="s">
        <v>779</v>
      </c>
      <c r="C511" s="479">
        <v>5607</v>
      </c>
      <c r="D511" s="479"/>
      <c r="E511" s="479">
        <v>966</v>
      </c>
      <c r="F511" s="480"/>
      <c r="G511" s="189"/>
    </row>
    <row r="512" spans="1:7" ht="12.75">
      <c r="A512" s="192" t="s">
        <v>780</v>
      </c>
      <c r="B512" s="194" t="s">
        <v>781</v>
      </c>
      <c r="C512" s="477">
        <v>3078</v>
      </c>
      <c r="D512" s="477"/>
      <c r="E512" s="477">
        <v>1217</v>
      </c>
      <c r="F512" s="478"/>
      <c r="G512" s="189"/>
    </row>
    <row r="513" spans="1:7" ht="12.75">
      <c r="A513" s="192" t="s">
        <v>782</v>
      </c>
      <c r="B513" s="194" t="s">
        <v>783</v>
      </c>
      <c r="C513" s="477">
        <v>838</v>
      </c>
      <c r="D513" s="477"/>
      <c r="E513" s="477">
        <v>533</v>
      </c>
      <c r="F513" s="478"/>
      <c r="G513" s="189"/>
    </row>
    <row r="514" spans="1:7" ht="12.75">
      <c r="A514" s="192" t="s">
        <v>784</v>
      </c>
      <c r="B514" s="196" t="s">
        <v>785</v>
      </c>
      <c r="C514" s="479">
        <v>276</v>
      </c>
      <c r="D514" s="479"/>
      <c r="E514" s="479">
        <v>0</v>
      </c>
      <c r="F514" s="480"/>
      <c r="G514" s="189"/>
    </row>
    <row r="515" spans="1:7" ht="12.75">
      <c r="A515" s="192" t="s">
        <v>786</v>
      </c>
      <c r="B515" s="194" t="s">
        <v>787</v>
      </c>
      <c r="C515" s="477">
        <v>45</v>
      </c>
      <c r="D515" s="477"/>
      <c r="E515" s="477">
        <v>0</v>
      </c>
      <c r="F515" s="478"/>
      <c r="G515" s="189"/>
    </row>
    <row r="516" spans="1:7" ht="12.75">
      <c r="A516" s="197"/>
      <c r="B516" s="198" t="s">
        <v>788</v>
      </c>
      <c r="C516" s="463">
        <f>SUM(C507:D515)</f>
        <v>19765</v>
      </c>
      <c r="D516" s="464"/>
      <c r="E516" s="463">
        <f>SUM(E507:F515)</f>
        <v>10357</v>
      </c>
      <c r="F516" s="464"/>
      <c r="G516" s="199"/>
    </row>
    <row r="517" spans="1:7" ht="12.75">
      <c r="A517" s="200"/>
      <c r="B517" s="201"/>
      <c r="C517" s="202"/>
      <c r="D517" s="202"/>
      <c r="E517" s="202"/>
      <c r="F517" s="202"/>
      <c r="G517" s="199"/>
    </row>
    <row r="518" spans="1:7" ht="12">
      <c r="A518" s="465" t="s">
        <v>250</v>
      </c>
      <c r="B518" s="466"/>
      <c r="C518" s="466"/>
      <c r="D518" s="466"/>
      <c r="E518" s="466"/>
      <c r="F518" s="466"/>
      <c r="G518" s="466"/>
    </row>
    <row r="519" spans="1:7" ht="12">
      <c r="A519" s="466"/>
      <c r="B519" s="466"/>
      <c r="C519" s="466"/>
      <c r="D519" s="466"/>
      <c r="E519" s="466"/>
      <c r="F519" s="466"/>
      <c r="G519" s="466"/>
    </row>
    <row r="520" spans="1:7" ht="12">
      <c r="A520" s="466"/>
      <c r="B520" s="466"/>
      <c r="C520" s="466"/>
      <c r="D520" s="466"/>
      <c r="E520" s="466"/>
      <c r="F520" s="466"/>
      <c r="G520" s="466"/>
    </row>
    <row r="521" spans="1:7" ht="12">
      <c r="A521" s="466"/>
      <c r="B521" s="466"/>
      <c r="C521" s="466"/>
      <c r="D521" s="466"/>
      <c r="E521" s="466"/>
      <c r="F521" s="466"/>
      <c r="G521" s="466"/>
    </row>
    <row r="522" spans="1:7" ht="12">
      <c r="A522" s="466"/>
      <c r="B522" s="466"/>
      <c r="C522" s="466"/>
      <c r="D522" s="466"/>
      <c r="E522" s="466"/>
      <c r="F522" s="466"/>
      <c r="G522" s="466"/>
    </row>
    <row r="523" spans="1:7" ht="12">
      <c r="A523" s="466"/>
      <c r="B523" s="466"/>
      <c r="C523" s="466"/>
      <c r="D523" s="466"/>
      <c r="E523" s="466"/>
      <c r="F523" s="466"/>
      <c r="G523" s="466"/>
    </row>
    <row r="524" spans="1:7" ht="12">
      <c r="A524" s="466"/>
      <c r="B524" s="466"/>
      <c r="C524" s="466"/>
      <c r="D524" s="466"/>
      <c r="E524" s="466"/>
      <c r="F524" s="466"/>
      <c r="G524" s="466"/>
    </row>
    <row r="525" ht="12">
      <c r="A525" s="91"/>
    </row>
    <row r="526" ht="12">
      <c r="A526" s="91"/>
    </row>
    <row r="527" ht="12">
      <c r="A527" s="91"/>
    </row>
    <row r="528" ht="12">
      <c r="A528" s="91"/>
    </row>
    <row r="529" ht="12">
      <c r="A529" s="91"/>
    </row>
    <row r="530" ht="12">
      <c r="A530" s="91"/>
    </row>
    <row r="531" ht="12">
      <c r="A531" s="91"/>
    </row>
    <row r="532" ht="12">
      <c r="A532" s="91"/>
    </row>
    <row r="533" ht="12">
      <c r="A533" s="91"/>
    </row>
    <row r="534" ht="12">
      <c r="A534" s="91"/>
    </row>
    <row r="535" ht="12">
      <c r="A535" s="91"/>
    </row>
    <row r="536" ht="12">
      <c r="A536" s="91"/>
    </row>
    <row r="537" ht="12">
      <c r="A537" s="91"/>
    </row>
    <row r="538" ht="12">
      <c r="A538" s="91"/>
    </row>
    <row r="539" ht="12">
      <c r="A539" s="91"/>
    </row>
    <row r="540" ht="12">
      <c r="A540" s="91"/>
    </row>
    <row r="541" ht="12">
      <c r="A541" s="91"/>
    </row>
    <row r="542" ht="12">
      <c r="A542" s="91"/>
    </row>
    <row r="543" ht="12">
      <c r="A543" s="91"/>
    </row>
    <row r="544" ht="12">
      <c r="A544" s="91"/>
    </row>
    <row r="545" ht="12">
      <c r="A545" s="91"/>
    </row>
    <row r="546" ht="12">
      <c r="A546" s="91"/>
    </row>
    <row r="547" ht="12">
      <c r="A547" s="91"/>
    </row>
    <row r="548" ht="12">
      <c r="A548" s="91"/>
    </row>
    <row r="549" ht="12">
      <c r="A549" s="91"/>
    </row>
    <row r="550" ht="12">
      <c r="A550" s="91"/>
    </row>
    <row r="551" ht="12">
      <c r="A551" s="91"/>
    </row>
    <row r="552" ht="12">
      <c r="A552" s="91"/>
    </row>
    <row r="553" ht="12">
      <c r="A553" s="91"/>
    </row>
    <row r="554" ht="12">
      <c r="A554" s="91"/>
    </row>
    <row r="555" ht="12">
      <c r="A555" s="91"/>
    </row>
    <row r="556" ht="12">
      <c r="A556" s="91"/>
    </row>
    <row r="557" ht="12">
      <c r="A557" s="91"/>
    </row>
    <row r="558" ht="12">
      <c r="A558" s="91"/>
    </row>
    <row r="559" ht="12">
      <c r="A559" s="91"/>
    </row>
    <row r="560" ht="12">
      <c r="A560" s="91"/>
    </row>
    <row r="561" ht="12">
      <c r="A561" s="91"/>
    </row>
    <row r="562" ht="12">
      <c r="A562" s="91"/>
    </row>
    <row r="563" ht="12">
      <c r="A563" s="91"/>
    </row>
    <row r="564" ht="12">
      <c r="A564" s="91"/>
    </row>
    <row r="565" ht="12">
      <c r="A565" s="91"/>
    </row>
    <row r="566" ht="12">
      <c r="A566" s="91"/>
    </row>
    <row r="567" ht="12">
      <c r="A567" s="91"/>
    </row>
    <row r="568" ht="12">
      <c r="A568" s="95"/>
    </row>
    <row r="569" ht="12">
      <c r="A569" s="95"/>
    </row>
    <row r="570" ht="12">
      <c r="A570" s="95"/>
    </row>
    <row r="571" ht="12">
      <c r="A571" s="95"/>
    </row>
    <row r="572" ht="12">
      <c r="A572" s="96"/>
    </row>
    <row r="573" ht="12">
      <c r="A573" s="96"/>
    </row>
    <row r="574" ht="12">
      <c r="A574" s="96"/>
    </row>
    <row r="575" ht="12">
      <c r="A575" s="96"/>
    </row>
    <row r="576" ht="12">
      <c r="A576" s="96"/>
    </row>
    <row r="577" ht="12">
      <c r="A577" s="96"/>
    </row>
    <row r="578" ht="12">
      <c r="A578" s="96"/>
    </row>
    <row r="579" ht="12">
      <c r="A579" s="96"/>
    </row>
    <row r="580" ht="12">
      <c r="A580" s="96"/>
    </row>
    <row r="581" ht="12">
      <c r="A581" s="96"/>
    </row>
    <row r="582" ht="12">
      <c r="A582" s="96"/>
    </row>
    <row r="583" ht="12">
      <c r="A583" s="96"/>
    </row>
    <row r="584" ht="12">
      <c r="A584" s="96"/>
    </row>
    <row r="585" ht="12">
      <c r="A585" s="96"/>
    </row>
    <row r="586" ht="12">
      <c r="A586" s="96"/>
    </row>
    <row r="587" ht="12">
      <c r="A587" s="96"/>
    </row>
    <row r="588" ht="12">
      <c r="A588" s="96"/>
    </row>
    <row r="589" ht="12">
      <c r="A589" s="96"/>
    </row>
    <row r="590" ht="12">
      <c r="A590" s="96"/>
    </row>
    <row r="591" ht="12">
      <c r="A591" s="96"/>
    </row>
    <row r="592" ht="12">
      <c r="A592" s="96"/>
    </row>
    <row r="593" ht="12">
      <c r="A593" s="96"/>
    </row>
    <row r="594" ht="12">
      <c r="A594" s="96"/>
    </row>
    <row r="595" ht="12">
      <c r="A595" s="96"/>
    </row>
    <row r="596" ht="12">
      <c r="A596" s="96"/>
    </row>
    <row r="597" ht="12">
      <c r="A597" s="96"/>
    </row>
    <row r="598" ht="12">
      <c r="A598" s="96"/>
    </row>
    <row r="599" ht="12">
      <c r="A599" s="96"/>
    </row>
    <row r="600" ht="12">
      <c r="A600" s="96"/>
    </row>
    <row r="601" ht="12">
      <c r="A601" s="96"/>
    </row>
    <row r="602" ht="12">
      <c r="A602" s="96"/>
    </row>
    <row r="603" ht="12">
      <c r="A603" s="96"/>
    </row>
    <row r="604" ht="12">
      <c r="A604" s="96"/>
    </row>
    <row r="605" ht="12">
      <c r="A605" s="96"/>
    </row>
    <row r="606" ht="12">
      <c r="A606" s="96"/>
    </row>
    <row r="607" ht="12">
      <c r="A607" s="96"/>
    </row>
    <row r="608" ht="12">
      <c r="A608" s="96"/>
    </row>
    <row r="609" ht="12">
      <c r="A609" s="96"/>
    </row>
    <row r="610" ht="12">
      <c r="A610" s="96"/>
    </row>
    <row r="611" ht="12">
      <c r="A611" s="96"/>
    </row>
    <row r="612" ht="12">
      <c r="A612" s="96"/>
    </row>
    <row r="613" ht="12">
      <c r="A613" s="96"/>
    </row>
    <row r="614" ht="12">
      <c r="A614" s="96"/>
    </row>
    <row r="615" ht="12">
      <c r="A615" s="96"/>
    </row>
    <row r="616" ht="12">
      <c r="A616" s="96"/>
    </row>
    <row r="617" ht="12">
      <c r="A617" s="96"/>
    </row>
    <row r="618" ht="12">
      <c r="A618" s="96"/>
    </row>
    <row r="619" ht="12">
      <c r="A619" s="96"/>
    </row>
    <row r="620" ht="12">
      <c r="A620" s="96"/>
    </row>
    <row r="621" ht="12">
      <c r="A621" s="96"/>
    </row>
    <row r="622" ht="12">
      <c r="A622" s="96"/>
    </row>
    <row r="623" ht="12">
      <c r="A623" s="96"/>
    </row>
    <row r="624" ht="12">
      <c r="A624" s="96"/>
    </row>
    <row r="625" ht="12">
      <c r="A625" s="96"/>
    </row>
    <row r="626" ht="12">
      <c r="A626" s="96"/>
    </row>
    <row r="627" ht="12">
      <c r="A627" s="96"/>
    </row>
    <row r="628" ht="12">
      <c r="A628" s="96"/>
    </row>
    <row r="629" ht="12">
      <c r="A629" s="96"/>
    </row>
    <row r="630" ht="12">
      <c r="A630" s="96"/>
    </row>
    <row r="631" ht="12">
      <c r="A631" s="96"/>
    </row>
    <row r="632" ht="12">
      <c r="A632" s="96"/>
    </row>
    <row r="633" ht="12">
      <c r="A633" s="96"/>
    </row>
    <row r="634" ht="12">
      <c r="A634" s="96"/>
    </row>
    <row r="635" ht="12">
      <c r="A635" s="96"/>
    </row>
    <row r="636" ht="12">
      <c r="A636" s="96"/>
    </row>
    <row r="637" ht="12">
      <c r="A637" s="96"/>
    </row>
    <row r="638" ht="12">
      <c r="A638" s="96"/>
    </row>
    <row r="639" ht="12">
      <c r="A639" s="96"/>
    </row>
    <row r="640" ht="12">
      <c r="A640" s="96"/>
    </row>
    <row r="641" ht="12">
      <c r="A641" s="96"/>
    </row>
    <row r="642" ht="12">
      <c r="A642" s="96"/>
    </row>
    <row r="643" ht="12">
      <c r="A643" s="96"/>
    </row>
    <row r="644" ht="12">
      <c r="A644" s="96"/>
    </row>
    <row r="645" ht="12">
      <c r="A645" s="96"/>
    </row>
    <row r="646" ht="12">
      <c r="A646" s="96"/>
    </row>
    <row r="647" ht="12">
      <c r="A647" s="96"/>
    </row>
    <row r="648" ht="12">
      <c r="A648" s="96"/>
    </row>
    <row r="649" ht="12">
      <c r="A649" s="96"/>
    </row>
    <row r="650" ht="12">
      <c r="A650" s="96"/>
    </row>
    <row r="651" ht="12">
      <c r="A651" s="96"/>
    </row>
    <row r="652" ht="12">
      <c r="A652" s="96"/>
    </row>
    <row r="653" ht="12">
      <c r="A653" s="96"/>
    </row>
    <row r="654" ht="12">
      <c r="A654" s="96"/>
    </row>
    <row r="655" ht="12">
      <c r="A655" s="96"/>
    </row>
    <row r="656" ht="12">
      <c r="A656" s="96"/>
    </row>
    <row r="657" ht="12">
      <c r="A657" s="96"/>
    </row>
    <row r="658" ht="12">
      <c r="A658" s="96"/>
    </row>
    <row r="659" ht="12">
      <c r="A659" s="96"/>
    </row>
    <row r="660" ht="12">
      <c r="A660" s="96"/>
    </row>
    <row r="661" ht="12">
      <c r="A661" s="96"/>
    </row>
    <row r="662" ht="12">
      <c r="A662" s="96"/>
    </row>
    <row r="663" ht="12">
      <c r="A663" s="96"/>
    </row>
    <row r="664" ht="12">
      <c r="A664" s="96"/>
    </row>
    <row r="665" ht="12">
      <c r="A665" s="96"/>
    </row>
    <row r="666" ht="12">
      <c r="A666" s="96"/>
    </row>
  </sheetData>
  <sheetProtection/>
  <mergeCells count="44">
    <mergeCell ref="A1:G1"/>
    <mergeCell ref="E2:F2"/>
    <mergeCell ref="A311:G317"/>
    <mergeCell ref="C506:D506"/>
    <mergeCell ref="E506:F506"/>
    <mergeCell ref="A318:G321"/>
    <mergeCell ref="A360:G366"/>
    <mergeCell ref="A367:G371"/>
    <mergeCell ref="A419:G426"/>
    <mergeCell ref="A455:G460"/>
    <mergeCell ref="A471:G476"/>
    <mergeCell ref="A461:G463"/>
    <mergeCell ref="A372:G380"/>
    <mergeCell ref="A381:G383"/>
    <mergeCell ref="A427:G433"/>
    <mergeCell ref="A434:G436"/>
    <mergeCell ref="C507:D507"/>
    <mergeCell ref="E507:F507"/>
    <mergeCell ref="C508:D508"/>
    <mergeCell ref="E508:F508"/>
    <mergeCell ref="C509:D509"/>
    <mergeCell ref="E509:F509"/>
    <mergeCell ref="C510:D510"/>
    <mergeCell ref="E510:F510"/>
    <mergeCell ref="C511:D511"/>
    <mergeCell ref="E511:F511"/>
    <mergeCell ref="C512:D512"/>
    <mergeCell ref="E512:F512"/>
    <mergeCell ref="C516:D516"/>
    <mergeCell ref="E516:F516"/>
    <mergeCell ref="A518:G524"/>
    <mergeCell ref="A112:G119"/>
    <mergeCell ref="A102:G111"/>
    <mergeCell ref="A152:G161"/>
    <mergeCell ref="A187:G191"/>
    <mergeCell ref="A192:G199"/>
    <mergeCell ref="A213:G221"/>
    <mergeCell ref="A303:G310"/>
    <mergeCell ref="C513:D513"/>
    <mergeCell ref="E513:F513"/>
    <mergeCell ref="C514:D514"/>
    <mergeCell ref="E514:F514"/>
    <mergeCell ref="C515:D515"/>
    <mergeCell ref="E515:F515"/>
  </mergeCells>
  <printOptions horizontalCentered="1"/>
  <pageMargins left="0.1968503937007874" right="0.2362204724409449" top="0.1968503937007874" bottom="0.1968503937007874" header="0.1968503937007874" footer="0.196850393700787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indexed="42"/>
  </sheetPr>
  <dimension ref="A1:H81"/>
  <sheetViews>
    <sheetView zoomScalePageLayoutView="0" workbookViewId="0" topLeftCell="A1">
      <selection activeCell="A1" sqref="A1"/>
    </sheetView>
  </sheetViews>
  <sheetFormatPr defaultColWidth="9.140625" defaultRowHeight="12.75"/>
  <cols>
    <col min="1" max="1" width="6.28125" style="0" customWidth="1"/>
    <col min="2" max="2" width="43.7109375" style="0" customWidth="1"/>
    <col min="3" max="7" width="10.57421875" style="0" customWidth="1"/>
    <col min="8" max="8" width="11.140625" style="0" customWidth="1"/>
  </cols>
  <sheetData>
    <row r="1" spans="1:8" ht="51">
      <c r="A1" s="203" t="s">
        <v>95</v>
      </c>
      <c r="B1" s="204" t="s">
        <v>574</v>
      </c>
      <c r="C1" s="204">
        <v>2007</v>
      </c>
      <c r="D1" s="205">
        <v>2008</v>
      </c>
      <c r="E1" s="205">
        <v>2009</v>
      </c>
      <c r="F1" s="205">
        <v>2010</v>
      </c>
      <c r="G1" s="205">
        <v>2011</v>
      </c>
      <c r="H1" s="206" t="s">
        <v>575</v>
      </c>
    </row>
    <row r="2" spans="1:8" ht="12.75">
      <c r="A2" s="495" t="s">
        <v>576</v>
      </c>
      <c r="B2" s="493"/>
      <c r="C2" s="493"/>
      <c r="D2" s="493"/>
      <c r="E2" s="493"/>
      <c r="F2" s="493"/>
      <c r="G2" s="493"/>
      <c r="H2" s="494"/>
    </row>
    <row r="3" spans="1:8" ht="25.5">
      <c r="A3" s="207" t="s">
        <v>156</v>
      </c>
      <c r="B3" s="207" t="s">
        <v>791</v>
      </c>
      <c r="C3" s="208">
        <v>102.1</v>
      </c>
      <c r="D3" s="209">
        <v>102.5</v>
      </c>
      <c r="E3" s="210">
        <v>104.1</v>
      </c>
      <c r="F3" s="404">
        <v>104.2</v>
      </c>
      <c r="G3" s="402" t="s">
        <v>709</v>
      </c>
      <c r="H3" s="211">
        <v>105</v>
      </c>
    </row>
    <row r="4" spans="1:8" ht="38.25">
      <c r="A4" s="212" t="s">
        <v>156</v>
      </c>
      <c r="B4" s="213" t="s">
        <v>577</v>
      </c>
      <c r="C4" s="212">
        <f>1576+2159</f>
        <v>3735</v>
      </c>
      <c r="D4" s="212">
        <v>3784</v>
      </c>
      <c r="E4" s="212">
        <v>4389</v>
      </c>
      <c r="F4" s="353">
        <v>5420</v>
      </c>
      <c r="G4" s="403">
        <v>4822</v>
      </c>
      <c r="H4" s="214">
        <v>4200</v>
      </c>
    </row>
    <row r="5" spans="1:8" ht="25.5">
      <c r="A5" s="215" t="s">
        <v>487</v>
      </c>
      <c r="B5" s="213" t="s">
        <v>578</v>
      </c>
      <c r="C5" s="216">
        <v>1</v>
      </c>
      <c r="D5" s="216">
        <v>3</v>
      </c>
      <c r="E5" s="216">
        <v>9</v>
      </c>
      <c r="F5" s="353">
        <v>2</v>
      </c>
      <c r="G5" s="403">
        <v>3</v>
      </c>
      <c r="H5" s="214">
        <v>5</v>
      </c>
    </row>
    <row r="6" spans="1:8" ht="25.5">
      <c r="A6" s="217" t="s">
        <v>487</v>
      </c>
      <c r="B6" s="217" t="s">
        <v>579</v>
      </c>
      <c r="C6" s="218">
        <v>1</v>
      </c>
      <c r="D6" s="219">
        <v>2</v>
      </c>
      <c r="E6" s="219">
        <v>2</v>
      </c>
      <c r="F6" s="354">
        <v>2</v>
      </c>
      <c r="G6" s="403">
        <v>2</v>
      </c>
      <c r="H6" s="220">
        <v>2</v>
      </c>
    </row>
    <row r="7" spans="1:8" ht="12.75">
      <c r="A7" s="496" t="s">
        <v>580</v>
      </c>
      <c r="B7" s="497"/>
      <c r="C7" s="497"/>
      <c r="D7" s="497"/>
      <c r="E7" s="497"/>
      <c r="F7" s="497"/>
      <c r="G7" s="497"/>
      <c r="H7" s="498"/>
    </row>
    <row r="8" spans="1:8" ht="12.75">
      <c r="A8" s="221" t="s">
        <v>154</v>
      </c>
      <c r="B8" s="222" t="s">
        <v>581</v>
      </c>
      <c r="C8" s="223">
        <v>73562</v>
      </c>
      <c r="D8" s="223">
        <v>82230</v>
      </c>
      <c r="E8" s="224">
        <v>66863</v>
      </c>
      <c r="F8" s="355">
        <v>74544</v>
      </c>
      <c r="G8" s="405">
        <v>88005</v>
      </c>
      <c r="H8" s="225">
        <v>101092</v>
      </c>
    </row>
    <row r="9" spans="1:8" ht="12.75">
      <c r="A9" s="226" t="s">
        <v>154</v>
      </c>
      <c r="B9" s="227" t="s">
        <v>582</v>
      </c>
      <c r="C9" s="228">
        <v>58950</v>
      </c>
      <c r="D9" s="228">
        <v>68866</v>
      </c>
      <c r="E9" s="229">
        <v>63936</v>
      </c>
      <c r="F9" s="356">
        <v>65170</v>
      </c>
      <c r="G9" s="405">
        <v>76331</v>
      </c>
      <c r="H9" s="230">
        <v>116122</v>
      </c>
    </row>
    <row r="10" spans="1:8" ht="12.75">
      <c r="A10" s="226" t="s">
        <v>154</v>
      </c>
      <c r="B10" s="227" t="s">
        <v>583</v>
      </c>
      <c r="C10" s="213">
        <v>1.56</v>
      </c>
      <c r="D10" s="213">
        <v>1.66</v>
      </c>
      <c r="E10" s="212">
        <v>1.62</v>
      </c>
      <c r="F10" s="357">
        <v>1.61</v>
      </c>
      <c r="G10" s="406">
        <v>1.68</v>
      </c>
      <c r="H10" s="226">
        <v>1.77</v>
      </c>
    </row>
    <row r="11" spans="1:8" ht="25.5">
      <c r="A11" s="226" t="s">
        <v>154</v>
      </c>
      <c r="B11" s="227" t="s">
        <v>584</v>
      </c>
      <c r="C11" s="231">
        <v>5.7</v>
      </c>
      <c r="D11" s="231">
        <v>5.2</v>
      </c>
      <c r="E11" s="232">
        <v>5.5</v>
      </c>
      <c r="F11" s="358">
        <v>5.3</v>
      </c>
      <c r="G11" s="407">
        <v>5.6</v>
      </c>
      <c r="H11" s="233">
        <v>6.5</v>
      </c>
    </row>
    <row r="12" spans="1:8" ht="25.5">
      <c r="A12" s="234" t="s">
        <v>154</v>
      </c>
      <c r="B12" s="217" t="s">
        <v>585</v>
      </c>
      <c r="C12" s="235">
        <v>6.7</v>
      </c>
      <c r="D12" s="236">
        <v>6.1</v>
      </c>
      <c r="E12" s="236">
        <v>4.9</v>
      </c>
      <c r="F12" s="359">
        <v>5.3</v>
      </c>
      <c r="G12" s="393">
        <v>5.2</v>
      </c>
      <c r="H12" s="237">
        <v>8</v>
      </c>
    </row>
    <row r="13" spans="1:8" ht="12.75">
      <c r="A13" s="492" t="s">
        <v>100</v>
      </c>
      <c r="B13" s="493"/>
      <c r="C13" s="493"/>
      <c r="D13" s="493"/>
      <c r="E13" s="493"/>
      <c r="F13" s="493"/>
      <c r="G13" s="493"/>
      <c r="H13" s="494"/>
    </row>
    <row r="14" spans="1:8" ht="12.75">
      <c r="A14" s="238" t="s">
        <v>492</v>
      </c>
      <c r="B14" s="207" t="s">
        <v>586</v>
      </c>
      <c r="C14" s="239">
        <v>59</v>
      </c>
      <c r="D14" s="239">
        <v>59</v>
      </c>
      <c r="E14" s="240">
        <v>59</v>
      </c>
      <c r="F14" s="360">
        <v>60</v>
      </c>
      <c r="G14" s="250">
        <v>61</v>
      </c>
      <c r="H14" s="239">
        <v>62</v>
      </c>
    </row>
    <row r="15" spans="1:8" ht="12.75">
      <c r="A15" s="234" t="s">
        <v>492</v>
      </c>
      <c r="B15" s="234" t="s">
        <v>587</v>
      </c>
      <c r="C15" s="241">
        <v>90</v>
      </c>
      <c r="D15" s="241">
        <v>92</v>
      </c>
      <c r="E15" s="242">
        <v>95</v>
      </c>
      <c r="F15" s="354">
        <v>95</v>
      </c>
      <c r="G15" s="250">
        <v>95</v>
      </c>
      <c r="H15" s="241">
        <v>115</v>
      </c>
    </row>
    <row r="16" spans="1:8" ht="12.75">
      <c r="A16" s="492" t="s">
        <v>588</v>
      </c>
      <c r="B16" s="493"/>
      <c r="C16" s="493"/>
      <c r="D16" s="493"/>
      <c r="E16" s="493"/>
      <c r="F16" s="493"/>
      <c r="G16" s="493"/>
      <c r="H16" s="494"/>
    </row>
    <row r="17" spans="1:8" ht="38.25">
      <c r="A17" s="239" t="s">
        <v>491</v>
      </c>
      <c r="B17" s="243" t="s">
        <v>589</v>
      </c>
      <c r="C17" s="244" t="s">
        <v>792</v>
      </c>
      <c r="D17" s="244" t="s">
        <v>793</v>
      </c>
      <c r="E17" s="209" t="s">
        <v>794</v>
      </c>
      <c r="F17" s="361" t="s">
        <v>795</v>
      </c>
      <c r="G17" s="386" t="s">
        <v>803</v>
      </c>
      <c r="H17" s="244" t="s">
        <v>590</v>
      </c>
    </row>
    <row r="18" spans="1:8" ht="25.5">
      <c r="A18" s="245" t="s">
        <v>492</v>
      </c>
      <c r="B18" s="246" t="s">
        <v>591</v>
      </c>
      <c r="C18" s="247">
        <v>0.5</v>
      </c>
      <c r="D18" s="247">
        <v>0.5</v>
      </c>
      <c r="E18" s="248">
        <v>0.5</v>
      </c>
      <c r="F18" s="362">
        <v>0.4</v>
      </c>
      <c r="G18" s="382">
        <v>0.4</v>
      </c>
      <c r="H18" s="249" t="s">
        <v>592</v>
      </c>
    </row>
    <row r="19" spans="1:8" ht="25.5">
      <c r="A19" s="250" t="s">
        <v>492</v>
      </c>
      <c r="B19" s="251" t="s">
        <v>593</v>
      </c>
      <c r="C19" s="252">
        <v>30</v>
      </c>
      <c r="D19" s="253">
        <v>33</v>
      </c>
      <c r="E19" s="254">
        <v>48</v>
      </c>
      <c r="F19" s="363">
        <v>48</v>
      </c>
      <c r="G19" s="383">
        <v>50</v>
      </c>
      <c r="H19" s="252">
        <v>50</v>
      </c>
    </row>
    <row r="20" spans="1:8" ht="12.75">
      <c r="A20" s="250" t="s">
        <v>492</v>
      </c>
      <c r="B20" s="255" t="s">
        <v>594</v>
      </c>
      <c r="C20" s="256">
        <v>240</v>
      </c>
      <c r="D20" s="256">
        <v>222</v>
      </c>
      <c r="E20" s="256">
        <v>264</v>
      </c>
      <c r="F20" s="364">
        <v>265</v>
      </c>
      <c r="G20" s="384">
        <v>277</v>
      </c>
      <c r="H20" s="250">
        <v>300</v>
      </c>
    </row>
    <row r="21" spans="1:8" ht="25.5">
      <c r="A21" s="257" t="s">
        <v>491</v>
      </c>
      <c r="B21" s="258" t="s">
        <v>595</v>
      </c>
      <c r="C21" s="259">
        <v>40</v>
      </c>
      <c r="D21" s="259">
        <v>43</v>
      </c>
      <c r="E21" s="259">
        <v>44</v>
      </c>
      <c r="F21" s="365">
        <v>44</v>
      </c>
      <c r="G21" s="385">
        <v>44</v>
      </c>
      <c r="H21" s="259">
        <v>45</v>
      </c>
    </row>
    <row r="22" spans="1:8" ht="25.5">
      <c r="A22" s="257" t="s">
        <v>491</v>
      </c>
      <c r="B22" s="260" t="s">
        <v>596</v>
      </c>
      <c r="C22" s="259">
        <v>24</v>
      </c>
      <c r="D22" s="259">
        <v>25</v>
      </c>
      <c r="E22" s="259">
        <v>24</v>
      </c>
      <c r="F22" s="365">
        <v>24</v>
      </c>
      <c r="G22" s="385">
        <v>24</v>
      </c>
      <c r="H22" s="259">
        <v>26</v>
      </c>
    </row>
    <row r="23" spans="1:8" ht="25.5">
      <c r="A23" s="261" t="s">
        <v>491</v>
      </c>
      <c r="B23" s="262" t="s">
        <v>597</v>
      </c>
      <c r="C23" s="219">
        <v>16</v>
      </c>
      <c r="D23" s="219">
        <v>18</v>
      </c>
      <c r="E23" s="219">
        <v>20</v>
      </c>
      <c r="F23" s="366">
        <v>20</v>
      </c>
      <c r="G23" s="385">
        <v>20</v>
      </c>
      <c r="H23" s="219">
        <v>19</v>
      </c>
    </row>
    <row r="24" spans="1:8" ht="12.75">
      <c r="A24" s="492" t="s">
        <v>801</v>
      </c>
      <c r="B24" s="493"/>
      <c r="C24" s="493"/>
      <c r="D24" s="493"/>
      <c r="E24" s="493"/>
      <c r="F24" s="493"/>
      <c r="G24" s="493"/>
      <c r="H24" s="494"/>
    </row>
    <row r="25" spans="1:8" ht="12.75">
      <c r="A25" s="263" t="s">
        <v>499</v>
      </c>
      <c r="B25" s="264" t="s">
        <v>598</v>
      </c>
      <c r="C25" s="265">
        <v>4931</v>
      </c>
      <c r="D25" s="266">
        <v>5131</v>
      </c>
      <c r="E25" s="260">
        <v>5232</v>
      </c>
      <c r="F25" s="265">
        <v>5421</v>
      </c>
      <c r="G25" s="395">
        <v>5412</v>
      </c>
      <c r="H25" s="267">
        <v>6033</v>
      </c>
    </row>
    <row r="26" spans="1:8" ht="12.75">
      <c r="A26" s="263" t="s">
        <v>500</v>
      </c>
      <c r="B26" s="268" t="s">
        <v>599</v>
      </c>
      <c r="C26" s="269">
        <v>16</v>
      </c>
      <c r="D26" s="270">
        <v>16</v>
      </c>
      <c r="E26" s="254">
        <v>14</v>
      </c>
      <c r="F26" s="269">
        <v>14</v>
      </c>
      <c r="G26" s="399">
        <v>15</v>
      </c>
      <c r="H26" s="271" t="s">
        <v>600</v>
      </c>
    </row>
    <row r="27" spans="1:8" ht="12.75">
      <c r="A27" s="263" t="s">
        <v>499</v>
      </c>
      <c r="B27" s="268" t="s">
        <v>601</v>
      </c>
      <c r="C27" s="272">
        <v>4</v>
      </c>
      <c r="D27" s="273">
        <v>3.7</v>
      </c>
      <c r="E27" s="274">
        <v>2</v>
      </c>
      <c r="F27" s="272">
        <v>0.2</v>
      </c>
      <c r="G27" s="396">
        <v>0.06</v>
      </c>
      <c r="H27" s="275">
        <v>0</v>
      </c>
    </row>
    <row r="28" spans="1:8" ht="38.25">
      <c r="A28" s="263" t="s">
        <v>499</v>
      </c>
      <c r="B28" s="276" t="s">
        <v>802</v>
      </c>
      <c r="C28" s="272">
        <v>97</v>
      </c>
      <c r="D28" s="273">
        <v>98.4</v>
      </c>
      <c r="E28" s="274">
        <v>98</v>
      </c>
      <c r="F28" s="272">
        <v>98.2</v>
      </c>
      <c r="G28" s="397">
        <v>98.5</v>
      </c>
      <c r="H28" s="275">
        <v>100</v>
      </c>
    </row>
    <row r="29" spans="1:8" ht="25.5">
      <c r="A29" s="263" t="s">
        <v>499</v>
      </c>
      <c r="B29" s="276" t="s">
        <v>602</v>
      </c>
      <c r="C29" s="277">
        <v>78</v>
      </c>
      <c r="D29" s="278">
        <v>81</v>
      </c>
      <c r="E29" s="279">
        <v>78</v>
      </c>
      <c r="F29" s="277">
        <v>77.5</v>
      </c>
      <c r="G29" s="398">
        <v>75</v>
      </c>
      <c r="H29" s="267">
        <v>80</v>
      </c>
    </row>
    <row r="30" spans="1:8" ht="38.25">
      <c r="A30" s="280" t="s">
        <v>499</v>
      </c>
      <c r="B30" s="281" t="s">
        <v>603</v>
      </c>
      <c r="C30" s="269">
        <v>6</v>
      </c>
      <c r="D30" s="270">
        <v>6</v>
      </c>
      <c r="E30" s="254">
        <v>8</v>
      </c>
      <c r="F30" s="269">
        <v>6.9</v>
      </c>
      <c r="G30" s="399">
        <v>8</v>
      </c>
      <c r="H30" s="267">
        <v>20</v>
      </c>
    </row>
    <row r="31" spans="1:8" ht="25.5">
      <c r="A31" s="263" t="s">
        <v>499</v>
      </c>
      <c r="B31" s="276" t="s">
        <v>604</v>
      </c>
      <c r="C31" s="277">
        <v>16</v>
      </c>
      <c r="D31" s="278">
        <v>13</v>
      </c>
      <c r="E31" s="279">
        <v>13</v>
      </c>
      <c r="F31" s="277">
        <v>15.6</v>
      </c>
      <c r="G31" s="398">
        <v>17</v>
      </c>
      <c r="H31" s="267">
        <v>0</v>
      </c>
    </row>
    <row r="32" spans="1:8" ht="12.75">
      <c r="A32" s="263" t="s">
        <v>496</v>
      </c>
      <c r="B32" s="264" t="s">
        <v>605</v>
      </c>
      <c r="C32" s="282">
        <v>1920</v>
      </c>
      <c r="D32" s="283">
        <v>2130</v>
      </c>
      <c r="E32" s="284">
        <v>2130</v>
      </c>
      <c r="F32" s="285">
        <v>2130</v>
      </c>
      <c r="G32" s="400">
        <v>2630</v>
      </c>
      <c r="H32" s="267">
        <v>2130</v>
      </c>
    </row>
    <row r="33" spans="1:8" ht="25.5">
      <c r="A33" s="263" t="s">
        <v>606</v>
      </c>
      <c r="B33" s="268" t="s">
        <v>607</v>
      </c>
      <c r="C33" s="269">
        <v>84</v>
      </c>
      <c r="D33" s="270">
        <v>84</v>
      </c>
      <c r="E33" s="254">
        <v>84</v>
      </c>
      <c r="F33" s="282">
        <v>84</v>
      </c>
      <c r="G33" s="401">
        <v>84</v>
      </c>
      <c r="H33" s="267">
        <v>100</v>
      </c>
    </row>
    <row r="34" spans="1:8" ht="12.75">
      <c r="A34" s="492" t="s">
        <v>608</v>
      </c>
      <c r="B34" s="493"/>
      <c r="C34" s="493"/>
      <c r="D34" s="493"/>
      <c r="E34" s="493"/>
      <c r="F34" s="493"/>
      <c r="G34" s="493"/>
      <c r="H34" s="494"/>
    </row>
    <row r="35" spans="1:8" ht="25.5">
      <c r="A35" s="286" t="s">
        <v>493</v>
      </c>
      <c r="B35" s="287" t="s">
        <v>609</v>
      </c>
      <c r="C35" s="288">
        <v>1</v>
      </c>
      <c r="D35" s="289">
        <v>0.8</v>
      </c>
      <c r="E35" s="290">
        <v>0.8</v>
      </c>
      <c r="F35" s="367">
        <v>0.7</v>
      </c>
      <c r="G35" s="156">
        <v>0.9</v>
      </c>
      <c r="H35" s="291">
        <v>1.1</v>
      </c>
    </row>
    <row r="36" spans="1:8" ht="38.25">
      <c r="A36" s="292" t="s">
        <v>493</v>
      </c>
      <c r="B36" s="293" t="s">
        <v>610</v>
      </c>
      <c r="C36" s="294" t="s">
        <v>611</v>
      </c>
      <c r="D36" s="246">
        <v>1</v>
      </c>
      <c r="E36" s="294" t="s">
        <v>611</v>
      </c>
      <c r="F36" s="365">
        <v>2</v>
      </c>
      <c r="G36" s="157">
        <v>2</v>
      </c>
      <c r="H36" s="245">
        <v>5</v>
      </c>
    </row>
    <row r="37" spans="1:8" ht="25.5">
      <c r="A37" s="292" t="s">
        <v>493</v>
      </c>
      <c r="B37" s="293" t="s">
        <v>612</v>
      </c>
      <c r="C37" s="294" t="s">
        <v>611</v>
      </c>
      <c r="D37" s="294" t="s">
        <v>611</v>
      </c>
      <c r="E37" s="294" t="s">
        <v>611</v>
      </c>
      <c r="F37" s="368" t="s">
        <v>611</v>
      </c>
      <c r="G37" s="158">
        <v>1</v>
      </c>
      <c r="H37" s="245">
        <v>15</v>
      </c>
    </row>
    <row r="38" spans="1:8" ht="25.5">
      <c r="A38" s="257" t="s">
        <v>494</v>
      </c>
      <c r="B38" s="258" t="s">
        <v>613</v>
      </c>
      <c r="C38" s="295">
        <v>5.5</v>
      </c>
      <c r="D38" s="295">
        <v>5.6</v>
      </c>
      <c r="E38" s="258">
        <v>5.3</v>
      </c>
      <c r="F38" s="365">
        <v>5.8</v>
      </c>
      <c r="G38" s="157">
        <v>6</v>
      </c>
      <c r="H38" s="296">
        <v>6</v>
      </c>
    </row>
    <row r="39" spans="1:8" ht="25.5">
      <c r="A39" s="257" t="s">
        <v>494</v>
      </c>
      <c r="B39" s="295" t="s">
        <v>614</v>
      </c>
      <c r="C39" s="297">
        <v>6</v>
      </c>
      <c r="D39" s="295">
        <v>6.6</v>
      </c>
      <c r="E39" s="258">
        <v>7.6</v>
      </c>
      <c r="F39" s="365">
        <v>8.6</v>
      </c>
      <c r="G39" s="157">
        <v>8.8</v>
      </c>
      <c r="H39" s="296">
        <v>7</v>
      </c>
    </row>
    <row r="40" spans="1:8" ht="38.25">
      <c r="A40" s="257" t="s">
        <v>486</v>
      </c>
      <c r="B40" s="295" t="s">
        <v>615</v>
      </c>
      <c r="C40" s="295">
        <v>1.6</v>
      </c>
      <c r="D40" s="297">
        <v>2</v>
      </c>
      <c r="E40" s="258">
        <v>2.1</v>
      </c>
      <c r="F40" s="365">
        <v>2.7</v>
      </c>
      <c r="G40" s="157">
        <v>2.7</v>
      </c>
      <c r="H40" s="257">
        <v>2.5</v>
      </c>
    </row>
    <row r="41" spans="1:8" ht="38.25">
      <c r="A41" s="257" t="s">
        <v>486</v>
      </c>
      <c r="B41" s="295" t="s">
        <v>616</v>
      </c>
      <c r="C41" s="295">
        <v>0.6</v>
      </c>
      <c r="D41" s="297">
        <v>1</v>
      </c>
      <c r="E41" s="258">
        <v>1.2</v>
      </c>
      <c r="F41" s="365">
        <v>1.3</v>
      </c>
      <c r="G41" s="157">
        <v>1</v>
      </c>
      <c r="H41" s="257">
        <v>1.5</v>
      </c>
    </row>
    <row r="42" spans="1:8" ht="25.5">
      <c r="A42" s="257" t="s">
        <v>498</v>
      </c>
      <c r="B42" s="295" t="s">
        <v>617</v>
      </c>
      <c r="C42" s="298">
        <v>524678</v>
      </c>
      <c r="D42" s="298">
        <v>502858</v>
      </c>
      <c r="E42" s="299">
        <v>612960</v>
      </c>
      <c r="F42" s="369">
        <v>683586</v>
      </c>
      <c r="G42" s="159">
        <v>705953</v>
      </c>
      <c r="H42" s="300">
        <v>600000</v>
      </c>
    </row>
    <row r="43" spans="1:8" ht="12.75">
      <c r="A43" s="257" t="s">
        <v>498</v>
      </c>
      <c r="B43" s="295" t="s">
        <v>618</v>
      </c>
      <c r="C43" s="298">
        <v>212943</v>
      </c>
      <c r="D43" s="298">
        <v>308130</v>
      </c>
      <c r="E43" s="299">
        <v>342436</v>
      </c>
      <c r="F43" s="370">
        <v>345419</v>
      </c>
      <c r="G43" s="92">
        <v>516244</v>
      </c>
      <c r="H43" s="300">
        <v>400000</v>
      </c>
    </row>
    <row r="44" spans="1:8" ht="12.75">
      <c r="A44" s="292" t="s">
        <v>498</v>
      </c>
      <c r="B44" s="293" t="s">
        <v>619</v>
      </c>
      <c r="C44" s="298">
        <v>387</v>
      </c>
      <c r="D44" s="298">
        <v>350</v>
      </c>
      <c r="E44" s="299">
        <v>349</v>
      </c>
      <c r="F44" s="370">
        <v>376</v>
      </c>
      <c r="G44" s="92">
        <v>320</v>
      </c>
      <c r="H44" s="245">
        <v>400</v>
      </c>
    </row>
    <row r="45" spans="1:8" ht="12.75">
      <c r="A45" s="301" t="s">
        <v>498</v>
      </c>
      <c r="B45" s="302" t="s">
        <v>620</v>
      </c>
      <c r="C45" s="303">
        <v>2700</v>
      </c>
      <c r="D45" s="303">
        <v>3500</v>
      </c>
      <c r="E45" s="304">
        <v>2650</v>
      </c>
      <c r="F45" s="371">
        <v>3674</v>
      </c>
      <c r="G45" s="92">
        <v>4054</v>
      </c>
      <c r="H45" s="305">
        <v>4000</v>
      </c>
    </row>
    <row r="46" spans="1:8" ht="12.75">
      <c r="A46" s="492" t="s">
        <v>621</v>
      </c>
      <c r="B46" s="493"/>
      <c r="C46" s="493"/>
      <c r="D46" s="493"/>
      <c r="E46" s="493"/>
      <c r="F46" s="493"/>
      <c r="G46" s="493"/>
      <c r="H46" s="494"/>
    </row>
    <row r="47" spans="1:8" ht="38.25">
      <c r="A47" s="306" t="s">
        <v>486</v>
      </c>
      <c r="B47" s="307" t="s">
        <v>622</v>
      </c>
      <c r="C47" s="244" t="s">
        <v>611</v>
      </c>
      <c r="D47" s="308">
        <v>5</v>
      </c>
      <c r="E47" s="308">
        <v>5.7</v>
      </c>
      <c r="F47" s="372">
        <v>2.5</v>
      </c>
      <c r="G47" s="393">
        <v>0</v>
      </c>
      <c r="H47" s="309">
        <v>6</v>
      </c>
    </row>
    <row r="48" spans="1:8" ht="25.5">
      <c r="A48" s="250" t="s">
        <v>486</v>
      </c>
      <c r="B48" s="251" t="s">
        <v>623</v>
      </c>
      <c r="C48" s="294" t="s">
        <v>611</v>
      </c>
      <c r="D48" s="310">
        <v>800</v>
      </c>
      <c r="E48" s="311">
        <v>1500</v>
      </c>
      <c r="F48" s="373">
        <v>1314</v>
      </c>
      <c r="G48" s="394">
        <v>1417</v>
      </c>
      <c r="H48" s="310">
        <v>3000</v>
      </c>
    </row>
    <row r="49" spans="1:8" ht="25.5">
      <c r="A49" s="312" t="s">
        <v>486</v>
      </c>
      <c r="B49" s="313" t="s">
        <v>624</v>
      </c>
      <c r="C49" s="314">
        <v>24</v>
      </c>
      <c r="D49" s="315">
        <v>31</v>
      </c>
      <c r="E49" s="315">
        <v>29.4</v>
      </c>
      <c r="F49" s="374">
        <v>31.4</v>
      </c>
      <c r="G49" s="394">
        <v>29.7</v>
      </c>
      <c r="H49" s="315">
        <v>35</v>
      </c>
    </row>
    <row r="50" spans="1:8" ht="12.75">
      <c r="A50" s="492" t="s">
        <v>625</v>
      </c>
      <c r="B50" s="493"/>
      <c r="C50" s="493"/>
      <c r="D50" s="493"/>
      <c r="E50" s="493"/>
      <c r="F50" s="493"/>
      <c r="G50" s="493"/>
      <c r="H50" s="494"/>
    </row>
    <row r="51" spans="1:8" ht="25.5">
      <c r="A51" s="316" t="s">
        <v>494</v>
      </c>
      <c r="B51" s="287" t="s">
        <v>626</v>
      </c>
      <c r="C51" s="317">
        <v>50</v>
      </c>
      <c r="D51" s="318">
        <v>49.6</v>
      </c>
      <c r="E51" s="319">
        <v>51</v>
      </c>
      <c r="F51" s="375">
        <v>50</v>
      </c>
      <c r="G51" s="391">
        <v>36</v>
      </c>
      <c r="H51" s="320">
        <v>75</v>
      </c>
    </row>
    <row r="52" spans="1:8" ht="38.25">
      <c r="A52" s="250" t="s">
        <v>498</v>
      </c>
      <c r="B52" s="251" t="s">
        <v>627</v>
      </c>
      <c r="C52" s="253">
        <v>90</v>
      </c>
      <c r="D52" s="321">
        <v>91</v>
      </c>
      <c r="E52" s="322">
        <v>90</v>
      </c>
      <c r="F52" s="376">
        <v>88</v>
      </c>
      <c r="G52" s="391">
        <v>95</v>
      </c>
      <c r="H52" s="323">
        <v>100</v>
      </c>
    </row>
    <row r="53" spans="1:8" ht="25.5">
      <c r="A53" s="324" t="s">
        <v>494</v>
      </c>
      <c r="B53" s="258" t="s">
        <v>628</v>
      </c>
      <c r="C53" s="254">
        <v>7</v>
      </c>
      <c r="D53" s="322">
        <v>8</v>
      </c>
      <c r="E53" s="322">
        <v>8</v>
      </c>
      <c r="F53" s="376">
        <v>8</v>
      </c>
      <c r="G53" s="391">
        <v>8</v>
      </c>
      <c r="H53" s="284">
        <v>10</v>
      </c>
    </row>
    <row r="54" spans="1:8" ht="25.5">
      <c r="A54" s="257" t="s">
        <v>493</v>
      </c>
      <c r="B54" s="251" t="s">
        <v>629</v>
      </c>
      <c r="C54" s="253">
        <v>35</v>
      </c>
      <c r="D54" s="321">
        <v>39</v>
      </c>
      <c r="E54" s="322">
        <v>42</v>
      </c>
      <c r="F54" s="376">
        <v>46</v>
      </c>
      <c r="G54" s="391">
        <v>70</v>
      </c>
      <c r="H54" s="323">
        <v>75</v>
      </c>
    </row>
    <row r="55" spans="1:8" ht="25.5">
      <c r="A55" s="325" t="s">
        <v>493</v>
      </c>
      <c r="B55" s="326" t="s">
        <v>630</v>
      </c>
      <c r="C55" s="327">
        <v>4</v>
      </c>
      <c r="D55" s="241">
        <v>6</v>
      </c>
      <c r="E55" s="242">
        <v>8</v>
      </c>
      <c r="F55" s="377">
        <v>9</v>
      </c>
      <c r="G55" s="392">
        <v>9</v>
      </c>
      <c r="H55" s="328">
        <v>7</v>
      </c>
    </row>
    <row r="56" spans="1:8" ht="12.75">
      <c r="A56" s="492" t="s">
        <v>631</v>
      </c>
      <c r="B56" s="493"/>
      <c r="C56" s="493"/>
      <c r="D56" s="493"/>
      <c r="E56" s="493"/>
      <c r="F56" s="493"/>
      <c r="G56" s="493"/>
      <c r="H56" s="494"/>
    </row>
    <row r="57" spans="1:8" ht="12.75">
      <c r="A57" s="238" t="s">
        <v>497</v>
      </c>
      <c r="B57" s="207" t="s">
        <v>632</v>
      </c>
      <c r="C57" s="207">
        <v>7</v>
      </c>
      <c r="D57" s="207">
        <v>8</v>
      </c>
      <c r="E57" s="208">
        <v>9</v>
      </c>
      <c r="F57" s="378">
        <v>9</v>
      </c>
      <c r="G57" s="390">
        <v>9</v>
      </c>
      <c r="H57" s="238">
        <v>10</v>
      </c>
    </row>
    <row r="58" spans="1:8" ht="12.75">
      <c r="A58" s="261" t="s">
        <v>488</v>
      </c>
      <c r="B58" s="329" t="s">
        <v>633</v>
      </c>
      <c r="C58" s="330">
        <v>35</v>
      </c>
      <c r="D58" s="330">
        <v>37</v>
      </c>
      <c r="E58" s="331">
        <v>47</v>
      </c>
      <c r="F58" s="354">
        <v>50</v>
      </c>
      <c r="G58" s="387">
        <v>50</v>
      </c>
      <c r="H58" s="330">
        <v>85</v>
      </c>
    </row>
    <row r="59" spans="1:8" ht="12.75">
      <c r="A59" s="492" t="s">
        <v>634</v>
      </c>
      <c r="B59" s="493"/>
      <c r="C59" s="493"/>
      <c r="D59" s="493"/>
      <c r="E59" s="493"/>
      <c r="F59" s="493"/>
      <c r="G59" s="493"/>
      <c r="H59" s="494"/>
    </row>
    <row r="60" spans="1:8" ht="25.5">
      <c r="A60" s="316" t="s">
        <v>488</v>
      </c>
      <c r="B60" s="332" t="s">
        <v>635</v>
      </c>
      <c r="C60" s="286">
        <v>99.7</v>
      </c>
      <c r="D60" s="286">
        <v>99.7</v>
      </c>
      <c r="E60" s="240">
        <v>99.8</v>
      </c>
      <c r="F60" s="360">
        <v>99.9</v>
      </c>
      <c r="G60" s="387">
        <v>99.9</v>
      </c>
      <c r="H60" s="333">
        <v>100</v>
      </c>
    </row>
    <row r="61" spans="1:8" ht="25.5">
      <c r="A61" s="250" t="s">
        <v>488</v>
      </c>
      <c r="B61" s="251" t="s">
        <v>636</v>
      </c>
      <c r="C61" s="257">
        <v>99.6</v>
      </c>
      <c r="D61" s="257">
        <v>99.7</v>
      </c>
      <c r="E61" s="334">
        <v>99.8</v>
      </c>
      <c r="F61" s="353">
        <v>99.9</v>
      </c>
      <c r="G61" s="387">
        <v>99.9</v>
      </c>
      <c r="H61" s="296">
        <v>100</v>
      </c>
    </row>
    <row r="62" spans="1:8" ht="12.75">
      <c r="A62" s="250" t="s">
        <v>488</v>
      </c>
      <c r="B62" s="250" t="s">
        <v>637</v>
      </c>
      <c r="C62" s="257">
        <v>99.8</v>
      </c>
      <c r="D62" s="257">
        <v>99.9</v>
      </c>
      <c r="E62" s="334">
        <v>99.9</v>
      </c>
      <c r="F62" s="353">
        <v>99.9</v>
      </c>
      <c r="G62" s="387">
        <v>99.9</v>
      </c>
      <c r="H62" s="296">
        <v>100</v>
      </c>
    </row>
    <row r="63" spans="1:8" ht="12.75">
      <c r="A63" s="250" t="s">
        <v>488</v>
      </c>
      <c r="B63" s="250" t="s">
        <v>638</v>
      </c>
      <c r="C63" s="257">
        <v>45</v>
      </c>
      <c r="D63" s="296">
        <v>45</v>
      </c>
      <c r="E63" s="334">
        <v>94.6</v>
      </c>
      <c r="F63" s="353">
        <v>94.6</v>
      </c>
      <c r="G63" s="387">
        <v>95.5</v>
      </c>
      <c r="H63" s="296">
        <v>100</v>
      </c>
    </row>
    <row r="64" spans="1:8" ht="12.75">
      <c r="A64" s="325" t="s">
        <v>488</v>
      </c>
      <c r="B64" s="325" t="s">
        <v>639</v>
      </c>
      <c r="C64" s="335">
        <v>10230</v>
      </c>
      <c r="D64" s="335">
        <v>13318</v>
      </c>
      <c r="E64" s="304">
        <v>17712</v>
      </c>
      <c r="F64" s="379">
        <v>17688</v>
      </c>
      <c r="G64" s="388">
        <v>19085</v>
      </c>
      <c r="H64" s="335">
        <v>25000</v>
      </c>
    </row>
    <row r="65" spans="1:8" ht="12.75">
      <c r="A65" s="492" t="s">
        <v>640</v>
      </c>
      <c r="B65" s="493"/>
      <c r="C65" s="493"/>
      <c r="D65" s="493"/>
      <c r="E65" s="493"/>
      <c r="F65" s="493"/>
      <c r="G65" s="493"/>
      <c r="H65" s="494"/>
    </row>
    <row r="66" spans="1:8" ht="12.75">
      <c r="A66" s="238" t="s">
        <v>488</v>
      </c>
      <c r="B66" s="207" t="s">
        <v>641</v>
      </c>
      <c r="C66" s="336">
        <v>85</v>
      </c>
      <c r="D66" s="336">
        <v>86</v>
      </c>
      <c r="E66" s="337">
        <v>87</v>
      </c>
      <c r="F66" s="360">
        <v>87.1</v>
      </c>
      <c r="G66" s="387">
        <v>89.4</v>
      </c>
      <c r="H66" s="318">
        <v>95</v>
      </c>
    </row>
    <row r="67" spans="1:8" ht="25.5">
      <c r="A67" s="215" t="s">
        <v>497</v>
      </c>
      <c r="B67" s="213" t="s">
        <v>642</v>
      </c>
      <c r="C67" s="338" t="s">
        <v>796</v>
      </c>
      <c r="D67" s="339">
        <v>25</v>
      </c>
      <c r="E67" s="340">
        <v>26.5</v>
      </c>
      <c r="F67" s="353">
        <v>33.2</v>
      </c>
      <c r="G67" s="387">
        <v>33.4</v>
      </c>
      <c r="H67" s="250">
        <v>24.4</v>
      </c>
    </row>
    <row r="68" spans="1:8" ht="25.5">
      <c r="A68" s="215" t="s">
        <v>497</v>
      </c>
      <c r="B68" s="213" t="s">
        <v>643</v>
      </c>
      <c r="C68" s="251">
        <v>13</v>
      </c>
      <c r="D68" s="251">
        <v>4</v>
      </c>
      <c r="E68" s="255">
        <v>7</v>
      </c>
      <c r="F68" s="353">
        <v>11</v>
      </c>
      <c r="G68" s="387">
        <v>7</v>
      </c>
      <c r="H68" s="250">
        <v>16</v>
      </c>
    </row>
    <row r="69" spans="1:8" ht="12.75">
      <c r="A69" s="215" t="s">
        <v>497</v>
      </c>
      <c r="B69" s="213" t="s">
        <v>644</v>
      </c>
      <c r="C69" s="294" t="s">
        <v>611</v>
      </c>
      <c r="D69" s="294" t="s">
        <v>611</v>
      </c>
      <c r="E69" s="255">
        <v>12</v>
      </c>
      <c r="F69" s="353">
        <v>9</v>
      </c>
      <c r="G69" s="387">
        <v>6</v>
      </c>
      <c r="H69" s="251">
        <v>7</v>
      </c>
    </row>
    <row r="70" spans="1:8" ht="12.75">
      <c r="A70" s="215" t="s">
        <v>497</v>
      </c>
      <c r="B70" s="212" t="s">
        <v>645</v>
      </c>
      <c r="C70" s="213">
        <v>26.5</v>
      </c>
      <c r="D70" s="213">
        <v>27.4</v>
      </c>
      <c r="E70" s="232">
        <v>27.45</v>
      </c>
      <c r="F70" s="353">
        <v>27.6</v>
      </c>
      <c r="G70" s="387">
        <v>27.6</v>
      </c>
      <c r="H70" s="341">
        <v>28</v>
      </c>
    </row>
    <row r="71" spans="1:8" ht="12.75">
      <c r="A71" s="215" t="s">
        <v>497</v>
      </c>
      <c r="B71" s="212" t="s">
        <v>646</v>
      </c>
      <c r="C71" s="228">
        <v>3413526</v>
      </c>
      <c r="D71" s="228">
        <v>3522850</v>
      </c>
      <c r="E71" s="342">
        <v>3473176</v>
      </c>
      <c r="F71" s="356">
        <v>3561489</v>
      </c>
      <c r="G71" s="388">
        <v>3551105</v>
      </c>
      <c r="H71" s="343">
        <v>3741498</v>
      </c>
    </row>
    <row r="72" spans="1:8" ht="12.75">
      <c r="A72" s="215" t="s">
        <v>488</v>
      </c>
      <c r="B72" s="212" t="s">
        <v>647</v>
      </c>
      <c r="C72" s="231">
        <v>59.6</v>
      </c>
      <c r="D72" s="231">
        <v>60.2</v>
      </c>
      <c r="E72" s="232">
        <v>60.2</v>
      </c>
      <c r="F72" s="380">
        <v>61</v>
      </c>
      <c r="G72" s="389">
        <v>61</v>
      </c>
      <c r="H72" s="344">
        <v>80</v>
      </c>
    </row>
    <row r="73" spans="1:8" ht="12.75">
      <c r="A73" s="245" t="s">
        <v>497</v>
      </c>
      <c r="B73" s="246" t="s">
        <v>648</v>
      </c>
      <c r="C73" s="246">
        <v>27</v>
      </c>
      <c r="D73" s="247">
        <v>28</v>
      </c>
      <c r="E73" s="345">
        <v>30.4</v>
      </c>
      <c r="F73" s="353">
        <v>37.8</v>
      </c>
      <c r="G73" s="387">
        <v>45</v>
      </c>
      <c r="H73" s="344">
        <v>40</v>
      </c>
    </row>
    <row r="74" spans="1:8" ht="25.5">
      <c r="A74" s="234" t="s">
        <v>488</v>
      </c>
      <c r="B74" s="217" t="s">
        <v>649</v>
      </c>
      <c r="C74" s="346">
        <v>166</v>
      </c>
      <c r="D74" s="346">
        <v>169</v>
      </c>
      <c r="E74" s="219">
        <v>173</v>
      </c>
      <c r="F74" s="354">
        <v>175</v>
      </c>
      <c r="G74" s="387">
        <v>175</v>
      </c>
      <c r="H74" s="241">
        <v>185</v>
      </c>
    </row>
    <row r="75" spans="1:8" ht="12.75">
      <c r="A75" s="492" t="s">
        <v>650</v>
      </c>
      <c r="B75" s="493"/>
      <c r="C75" s="493"/>
      <c r="D75" s="493"/>
      <c r="E75" s="493"/>
      <c r="F75" s="493"/>
      <c r="G75" s="493"/>
      <c r="H75" s="494"/>
    </row>
    <row r="76" spans="1:8" ht="12.75">
      <c r="A76" s="316" t="s">
        <v>488</v>
      </c>
      <c r="B76" s="347" t="s">
        <v>651</v>
      </c>
      <c r="C76" s="348">
        <v>93.6</v>
      </c>
      <c r="D76" s="349">
        <v>94.9</v>
      </c>
      <c r="E76" s="211">
        <v>95</v>
      </c>
      <c r="F76" s="381">
        <v>95.9</v>
      </c>
      <c r="G76" s="387">
        <v>96.2</v>
      </c>
      <c r="H76" s="348">
        <v>98</v>
      </c>
    </row>
    <row r="77" spans="1:8" ht="12.75">
      <c r="A77" s="257" t="s">
        <v>488</v>
      </c>
      <c r="B77" s="295" t="s">
        <v>708</v>
      </c>
      <c r="C77" s="295">
        <v>36</v>
      </c>
      <c r="D77" s="295">
        <v>61</v>
      </c>
      <c r="E77" s="258">
        <v>89</v>
      </c>
      <c r="F77" s="353">
        <v>113</v>
      </c>
      <c r="G77" s="387">
        <v>129</v>
      </c>
      <c r="H77" s="246">
        <v>186</v>
      </c>
    </row>
    <row r="78" spans="1:8" ht="12.75">
      <c r="A78" s="245" t="s">
        <v>489</v>
      </c>
      <c r="B78" s="250" t="s">
        <v>797</v>
      </c>
      <c r="C78" s="250">
        <v>235</v>
      </c>
      <c r="D78" s="250">
        <v>283</v>
      </c>
      <c r="E78" s="324">
        <v>312</v>
      </c>
      <c r="F78" s="353">
        <v>342</v>
      </c>
      <c r="G78" s="250">
        <v>371</v>
      </c>
      <c r="H78" s="250">
        <v>300</v>
      </c>
    </row>
    <row r="79" spans="1:8" ht="12.75">
      <c r="A79" s="245" t="s">
        <v>489</v>
      </c>
      <c r="B79" s="250" t="s">
        <v>798</v>
      </c>
      <c r="C79" s="350">
        <v>31010</v>
      </c>
      <c r="D79" s="350">
        <v>31560</v>
      </c>
      <c r="E79" s="351">
        <v>32240</v>
      </c>
      <c r="F79" s="356">
        <v>32770</v>
      </c>
      <c r="G79" s="350">
        <v>33070</v>
      </c>
      <c r="H79" s="350">
        <v>33000</v>
      </c>
    </row>
    <row r="80" spans="1:8" ht="12.75">
      <c r="A80" s="245" t="s">
        <v>489</v>
      </c>
      <c r="B80" s="257" t="s">
        <v>799</v>
      </c>
      <c r="C80" s="250">
        <v>13</v>
      </c>
      <c r="D80" s="250">
        <v>13</v>
      </c>
      <c r="E80" s="324">
        <v>13</v>
      </c>
      <c r="F80" s="353">
        <v>13</v>
      </c>
      <c r="G80" s="250">
        <v>13</v>
      </c>
      <c r="H80" s="250">
        <v>16</v>
      </c>
    </row>
    <row r="81" ht="12.75">
      <c r="B81" s="352" t="s">
        <v>800</v>
      </c>
    </row>
  </sheetData>
  <sheetProtection/>
  <mergeCells count="12">
    <mergeCell ref="A75:H75"/>
    <mergeCell ref="A24:H24"/>
    <mergeCell ref="A34:H34"/>
    <mergeCell ref="A46:H46"/>
    <mergeCell ref="A50:H50"/>
    <mergeCell ref="A56:H56"/>
    <mergeCell ref="A59:H59"/>
    <mergeCell ref="A65:H65"/>
    <mergeCell ref="A2:H2"/>
    <mergeCell ref="A7:H7"/>
    <mergeCell ref="A13:H13"/>
    <mergeCell ref="A16:H1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Tartu 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imbi</dc:creator>
  <cp:keywords/>
  <dc:description/>
  <cp:lastModifiedBy>lang</cp:lastModifiedBy>
  <cp:lastPrinted>2012-05-15T12:39:34Z</cp:lastPrinted>
  <dcterms:created xsi:type="dcterms:W3CDTF">2005-01-26T07:33:18Z</dcterms:created>
  <dcterms:modified xsi:type="dcterms:W3CDTF">2012-05-18T06:31:33Z</dcterms:modified>
  <cp:category/>
  <cp:version/>
  <cp:contentType/>
  <cp:contentStatus/>
</cp:coreProperties>
</file>